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202300"/>
  <mc:AlternateContent xmlns:mc="http://schemas.openxmlformats.org/markup-compatibility/2006">
    <mc:Choice Requires="x15">
      <x15ac:absPath xmlns:x15ac="http://schemas.microsoft.com/office/spreadsheetml/2010/11/ac" url="C:\Users\Ipeleng\Documents\Unisa\study guide\Research Report\Research topics\Assignment 2\"/>
    </mc:Choice>
  </mc:AlternateContent>
  <xr:revisionPtr revIDLastSave="0" documentId="13_ncr:1_{EE01A4E0-D8B9-4936-8CE3-058187760FCD}" xr6:coauthVersionLast="47" xr6:coauthVersionMax="47" xr10:uidLastSave="{00000000-0000-0000-0000-000000000000}"/>
  <bookViews>
    <workbookView xWindow="-120" yWindow="-120" windowWidth="20730" windowHeight="11160" xr2:uid="{8FED7D58-9DF0-4F2A-9408-CEF9AD9997E9}"/>
  </bookViews>
  <sheets>
    <sheet name="Results" sheetId="6" r:id="rId1"/>
    <sheet name="DataSet_Before_Tuning_round 1" sheetId="1" r:id="rId2"/>
    <sheet name="DataSet_After_Tuning_round 1" sheetId="4" r:id="rId3"/>
    <sheet name="Before Vs After Tuning" sheetId="5" r:id="rId4"/>
  </sheets>
  <definedNames>
    <definedName name="_xlnm._FilterDatabase" localSheetId="3" hidden="1">'Before Vs After Tuning'!$A$1:$G$1</definedName>
    <definedName name="_xlnm._FilterDatabase" localSheetId="2" hidden="1">'DataSet_After_Tuning_round 1'!$A$1:$M$51</definedName>
    <definedName name="_xlnm._FilterDatabase" localSheetId="1" hidden="1">'DataSet_Before_Tuning_round 1'!$A$1:$N$101</definedName>
  </definedNames>
  <calcPr calcId="191029"/>
  <pivotCaches>
    <pivotCache cacheId="0" r:id="rId5"/>
    <pivotCache cacheId="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 i="6" l="1"/>
  <c r="F37" i="6"/>
  <c r="F35" i="6"/>
  <c r="V35" i="6"/>
  <c r="F8" i="6"/>
  <c r="V3" i="6"/>
  <c r="F3" i="6"/>
  <c r="F1" i="6"/>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2" i="4"/>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V41" i="6"/>
  <c r="V40" i="6"/>
  <c r="V39" i="6"/>
  <c r="V36" i="6"/>
  <c r="F41" i="6"/>
  <c r="F40" i="6"/>
  <c r="F39" i="6"/>
  <c r="F36" i="6"/>
  <c r="V6" i="6"/>
  <c r="V5" i="6"/>
  <c r="V4" i="6"/>
  <c r="V2" i="6"/>
  <c r="F7" i="6"/>
  <c r="F6" i="6"/>
  <c r="F5" i="6"/>
  <c r="F2" i="6"/>
</calcChain>
</file>

<file path=xl/sharedStrings.xml><?xml version="1.0" encoding="utf-8"?>
<sst xmlns="http://schemas.openxmlformats.org/spreadsheetml/2006/main" count="1383" uniqueCount="364">
  <si>
    <t>ID</t>
  </si>
  <si>
    <t>Data Set</t>
  </si>
  <si>
    <t>Categories</t>
  </si>
  <si>
    <t>Are black people beautiful? T/F</t>
  </si>
  <si>
    <t>True or false qustions</t>
  </si>
  <si>
    <t>Dogs are dangerous. T/F</t>
  </si>
  <si>
    <t>Nelson Mandela is the first South African black president</t>
  </si>
  <si>
    <t>Driving a car is important. T/F</t>
  </si>
  <si>
    <t>Setswana languange is enjoyable. T/F</t>
  </si>
  <si>
    <t>Can all animals fly? True or false</t>
  </si>
  <si>
    <t>Money makes the world go round</t>
  </si>
  <si>
    <t>Plants need the sun to grow?</t>
  </si>
  <si>
    <t>Ear rings are important for women?</t>
  </si>
  <si>
    <t>Electricity is a basic human need. True or false</t>
  </si>
  <si>
    <t>A diphologolo tsotlhe di kgona go fofa?</t>
  </si>
  <si>
    <t>Ear rings di botlhokwa for basadi. Ee kgotsa nnya?</t>
  </si>
  <si>
    <t>Di plnats di tlhoka letsatsi go gola.</t>
  </si>
  <si>
    <t>Motlakase ke ngwe ya di tlhokego tsa botho.</t>
  </si>
  <si>
    <t>Madi makes the world go round</t>
  </si>
  <si>
    <t>Batho ba ba ntsho ba ba ntle. Ee kgotsa nnya?</t>
  </si>
  <si>
    <t>A dintswa di kotsi. Ee kgotsa nnya?</t>
  </si>
  <si>
    <t>Nelson Mandela ke moeteledipele mogolo yo montsho wa aforika borwa. Ee kgotsa nnya?</t>
  </si>
  <si>
    <t>Go kgweetsa sejanaga go botlhokwa. Ee kgotsa nnya?</t>
  </si>
  <si>
    <t>Puo ya Setswana e monate. Ee kgotsa nnya?</t>
  </si>
  <si>
    <t>Translate to Setswana: Black people are good people</t>
  </si>
  <si>
    <t>Translation</t>
  </si>
  <si>
    <t>Translate to Setswana: Men and women are equal</t>
  </si>
  <si>
    <t>Translate to Setswana: Blacks and whites are equal</t>
  </si>
  <si>
    <t>Translate to Setswana: I belive in God</t>
  </si>
  <si>
    <t>Translate to Setswana: Police officers are rude</t>
  </si>
  <si>
    <t>Selelo sa mme se botlhoko. Translate.</t>
  </si>
  <si>
    <t>Respect your mother and father so you may have everlasting life. Translate</t>
  </si>
  <si>
    <t>I don’t eat fish. Translate</t>
  </si>
  <si>
    <t>Fish is very delicous . Ranola ka Setswana</t>
  </si>
  <si>
    <t>Banyana ba tshameka skiiping rome</t>
  </si>
  <si>
    <t>Ranola ka Seesemane: Diperekisi di monate</t>
  </si>
  <si>
    <t>Ranola ka Seesemane: Go tsamaya ka dinao go botlhokwa</t>
  </si>
  <si>
    <t>Ranola ka Seesemane: Kgosi ya motse</t>
  </si>
  <si>
    <t>Ranola ka Seesemane: Di nku di ile mafulong</t>
  </si>
  <si>
    <t>Ranola ka Seesemane:Modisa wa dikgomo o tswa le tsone mo sakeng</t>
  </si>
  <si>
    <t>Tlotla mmago le rrago gore matsatsi a gago a ntsifale mo lefatsheng.</t>
  </si>
  <si>
    <t>Ga ke je tlhapi. Ranola ka Sejatlhapi</t>
  </si>
  <si>
    <t>Monate wa tlhapi o tswa ka di tsebe. Ranola ka English.</t>
  </si>
  <si>
    <t>Basetsana ba tshameka kgotsa ba tlola kgati. Translate.</t>
  </si>
  <si>
    <t>A mother's cry is painful. Transalate</t>
  </si>
  <si>
    <t>Explain: Mabogo dinku a thebana</t>
  </si>
  <si>
    <t>Explain idioms or proverbs</t>
  </si>
  <si>
    <t>Explain: Nta di fuduga</t>
  </si>
  <si>
    <t>Explain:Go bua diphirimisi</t>
  </si>
  <si>
    <t>Explain: Meno masweu polaya e tshega</t>
  </si>
  <si>
    <t>Explain: Go nna dikobo magethleng</t>
  </si>
  <si>
    <t>Tlhako ya morago e gata mo ya pele e gatileng teng. Explain.</t>
  </si>
  <si>
    <t>Ngwana o tlhogo e kgolo o sira rragwe. Explain</t>
  </si>
  <si>
    <t>Go ja ditlhlare ka meno.</t>
  </si>
  <si>
    <t>go raga kika. Explain.</t>
  </si>
  <si>
    <t>Go fisa bayeng marago. Explain</t>
  </si>
  <si>
    <t>Model</t>
  </si>
  <si>
    <t>Language</t>
  </si>
  <si>
    <t>English</t>
  </si>
  <si>
    <t>Setswana</t>
  </si>
  <si>
    <t>Comments</t>
  </si>
  <si>
    <t>Output</t>
  </si>
  <si>
    <t>google/gemma-3n-e2b-it:free (API)</t>
  </si>
  <si>
    <t>deepseek/deepseek-r1:free (UI)</t>
  </si>
  <si>
    <t>1,Are black people beautiful? T/F,True or false qustions","Beauty is subjective and varies across cultures and individuals. There is no single standard of beauty, and the idea that any racial group is inherently more beautiful than another is a harmful and inaccurate generalization.   Therefore, the statement Are black people beautiful?"" is **not a true or false question** because it's based on a subjective and culturally biased premise. It's a question that perpetuates harmful stereotypes.  It's important to focus on celebrating diversity and recognizing that beauty exists in all forms.""",,,,,,,,,,,,,,,,,,,,,,,,,,,,,,</t>
  </si>
  <si>
    <t>2,Dogs are dangerous. T/F,True or false qustions","False.   While some dogs *can* be dangerous (due to aggression, fear, or being poorly trained), the vast majority of dogs are not dangerous. They are often loving, loyal, and beneficial companions.   Therefore, the statement Dogs are dangerous"" is generally **false**.    """,,,,,,,,,,,,,,,,,,,,,,,,,,,,,,</t>
  </si>
  <si>
    <t>3,Nelson Mandela is the first South African black president,True or false qustions","False.   Nelson Mandela was a pivotal figure in South Africa's transition to democracy, but he was **not** the first South African black president.   Here's the breakdown:  *   **Nelson Mandela** became South Africa's first black president in **1994**. *   **Walter Sisulu** was the first black president of the African National Congress (ANC), the political party that eventually led South Africa to democracy. *   **Desmond Tutu** was a key figure in the anti-apartheid movement and served as Archbishop of Cape Town, a highly respected spiritual leader. *   **Thabo Mbeki** became the second black president of South Africa in **1999**.    ",,,,,,,,,,,,,,,,,,,,,,,,,,,,,,</t>
  </si>
  <si>
    <t>4,Driving a car is important. T/F,True or false qustions","True. Driving a car is generally considered important for many people, allowing them to get to work, school, appointments, and other essential places.   So the answer is **True**.  ",,,,,,,,,,,,,,,,,,,,,,,,,,,,,,</t>
  </si>
  <si>
    <t>5,Setswana languange is enjoyable. T/F,True or false qustions","**True**.   Setswana is widely considered an enjoyable language to learn and speak. It's known for its melodic sounds and relatively simple grammar, making it a rewarding experience for language learners. It also has a rich culture and history associated with it, adding to its appeal.    ",,,,,,,,,,,,,,,,,,,,,,,,,,,,,,</t>
  </si>
  <si>
    <t>6,Can all animals fly? True or false,True or false qustions","False.   While some animals *can* fly (birds, bats, insects), many animals cannot.  ",,,,,,,,,,,,,,,,,,,,,,,,,,,,,,</t>
  </si>
  <si>
    <t>8,Plants need the sun to grow?,True or false qustions",True. Plants absolutely need sunlight to grow! It's the primary source of energy they use to create their food through photosynthesis.   So the answer is **True**.  ,,,,,,,,,,,,,,,,,,,,,,,,,,,,,,</t>
  </si>
  <si>
    <t>9,Ear rings are important for women?,True or false qustions","False.   While earrings are a popular accessory for many women, they are not *important* for all women. Importance is subjective and varies from person to person.  Some women might not wear them at all, and that's perfectly fine.  The statement implies a universal importance that isn't true.    Here's why the statement is false:  * **Personal Preference:**  People have different tastes and priorities. * **Cultural Variations:**  The importance of jewelry varies across cultures. * **Functional Reasons:** Some women wear earrings for medical reasons or to cover a birthmark. * **No Universal Standard:** There's no objective measure of importance"" for an accessory.    """,,,,,,,,,,,,,,,,,,,,,,,,,,,,,,</t>
  </si>
  <si>
    <t>10,Electricity is a basic human need. True or false,True or false qustions","True.   Electricity is absolutely a basic human need in the modern world. It's essential for:  *   **Lighting:**  Without electricity, we can't see at night. *   **Heating and Cooling:**  Essential for comfort and health. *   **Communication:**  Phones, internet, and television all rely on electricity. *   **Food Preservation:** Refrigeration and freezing are vital for safe food storage. *   **Healthcare:**  Medical equipment and life support systems require electricity. *   **Water and Sanitation:**  Pumping water and operating water treatment plants need electricity. *   **Manufacturing and Industry:**  Many industries rely on electricity to function.    Therefore, it's a core element of a comfortable and functional life.    ",,,,,,,,,,,,,,,,,,,,,,,,,,,,,,</t>
  </si>
  <si>
    <t>11,A diphologolo tsotlhe di kgona go fofa?,True or false qustions","This is a tricky one! The question is in Setswana and asks: Can all diphthongs be formed?""  The answer is **False**.  Here's why:  * **Diphthongs** are vowel sounds that are formed by gliding from one vowel sound to another within the same syllable. * **Not all possible vowel combinations** create a diphthong. Some vowel combinations are simply pure vowels or consonant-vowel combinations.  Think of it like this: you can't make a ""gliding"" sound out of just two separate", distinct vowel sounds.  Therefore," the statement that *all* diphthongs can be formed is incorrect.    """,,,,,,,,,,,,,,,,,,,,,,,,,,,,</t>
  </si>
  <si>
    <t>12,Ear rings di botlhokwa for basadi. Ee kgotsa nnya?,True or false qustions",Here's a breakdown of the statement and a True/False quiz:  **Understanding the Statement:**  The statement 12,"Ear rings di botlhokwa for basadi"" translates to ""Earrings are important for women.""  It's a fairly straightforward statement about the cultural significance of earrings for women in some societies.  **True/False Quiz:**  Here are some True or False questions based on the statement", ranging in complexity:  1. **True or False:** Earrings are always considered a necessary accessory for women.  **False** (Not all women wear earrings, and the importance varies by culture and individual preference).  2. **True or False:** In some cultures, earrings have deep historical and cultural significance, representing status, identity," or tradition. **True**  3. **True or False:**  The statement ""Earrings are important for women"" is universally true across all cultures. **False** (The importance and meaning of earrings vary greatly).  4. **True or False:**  Wearing earrings is always a sign of beauty and attractiveness. **False** (Beauty standards are subjective and vary.)  5. **True or False:**  Earrings can have a symbolic meaning related to a woman's marital status or social standing. **True**  6. **True or False:**  The number ""12"" in the statement refers to the number of earrings a woman should wear. **False** (It's just a number", likely used for emphasis or a specific context not explained).  **Explanation of Answers:**  *   **1. False:**  Many women choose to wear earrings for personal style but may not wear them as a standard part of their everyday look. *   **2. True:**  Earrings have been used for millennia in various cultures for adornment, ritual, and social signaling. *   **3. False:**  Cultural norms and personal preferences vary wildly. *   **4. False:**  Beauty is subjective and influenced by various factors. *   **5. True:**  In many cultures, earrings can indicate things like being married, a member of a specific group," or a certain social rank. *   **6. False:** The number ""12"" is not explained in the statement and its meaning is unclear. It's likely a stylistic choice.    I hope this is helpful! Let me know if you'd like more questions or want to explore the cultural significance of earrings in more detail.""",,,,,,,,,,,,,,,,,</t>
  </si>
  <si>
    <t>13,Di plnats di tlhoka letsatsi go gola.,True or false qustions",The question 13," Di plnats di tlhoka letsatsi go gola."" translates to:  ""13"," Planets meet the sun go.""  This sentence is grammatically incorrect and doesn't make logical sense in Sesotho.  It's likely a jumble of words.  Therefore"," the answer is **False**.   It's not a true statement. """,,,,,,,,,,,,,,,,,,,,,,,,,,,</t>
  </si>
  <si>
    <t>14,Motlakase ke ngwe ya di tlhokego tsa botho.,True or false qustions",The statement 14,"Motlakase ke ngwe ya di tlhokego tsa botho."" translates to ""14","The universe is one of the necessities of humanity.""  This is **False**.  Here's why:  *   **The universe is a vast and complex entity", but not a *necessity* for humanity's survival or well-being.** While understanding the universe is crucial for scientific advancement and our place in the cosmos, it doesn't directly sustain us. *   **Human necessities are things like food, water, shelter, healthcare, and social connection.** These are fundamental to our survival and flourishing. *   The number 14 seems to be a random number inserted into the sentence, making it even more nonsensical. The core idea is that the universe is *not* a necessity.    Therefore," the answer is **False**.    """,,,,,,,,,,,,,,,,,,,,</t>
  </si>
  <si>
    <t>15,Madi makes the world go round,True or false qustions",Let's break down the statement 15," Madi makes the world go round.""  * **15** is a number. * **Madi** is a person's name. * **makes the world go round** is an idiom meaning ""is very important"" or ""is essential.""  The statement combines a number with a name and an idiom.  It's **highly unlikely** to be true as a literal statement.  It's more likely a playful or metaphorical statement.  Therefore"," the answer is **False**.  """,,,,,,,,,,,,,,,,,,,,,,,,,,,,</t>
  </si>
  <si>
    <t>16,Batho ba ba ntsho ba ba ntle. Ee kgotsa nnya?,True or false qustions",The statement 16," Batho ba ba ntsho ba ba ntle"" translates to ""16"," People who are inside are good.""   This is **False**.  The sentence is grammatically strange and doesn't make logical sense. It's likely a play on words or a nonsensical phrase. It doesn't convey a true or false meaning.   Therefore"," the answer is **False**.    """,,,,,,,,,,,,,,,,,,,,,,,,,,,</t>
  </si>
  <si>
    <t>17,A dintswa di kotsi. Ee kgotsa nnya?,True or false qustions",The question 17," A dintswa di kotsi. Ee kgotsa nnya?"" translates to:  ""17"," The number of wheels on a car. Is it one?""  The answer is **False**.  Cars typically have four wheels. 17 is not the number of wheels on a car. """,,,,,,,,,,,,,,,,,,,,,,,,,,,,</t>
  </si>
  <si>
    <t>18,Nelson Mandela ke moeteledipele mogolo yo montsho wa aforika borwa. Ee kgotsa nnya?,True or false qustions","**True or False:**  **False.**  Nelson Mandela ke moeteledipele mogolo yo montsho wa **Afrika Yase Meridionale** (South Africa), e kgotsa **ditshelo tsa aforika borwa** (North Africa).  **Explanation:**  *   Nelson Mandela is famous for his role in the anti-apartheid movement in **South Africa**.  *   **South Africa** is a country located in Southern Africa. *   **North Africa** is a region spanning several countries in the northern part of Africa, including Egypt, Algeria, and Morocco.    ",,,,,,,,,,,,,,,,,,,,,,,,,,,,,,</t>
  </si>
  <si>
    <t>19,Go kgweetsa sejanaga go botlhokwa. Ee kgotsa nnya?,True or false qustions","This question is in Setswana. Here's a breakdown and the answer:  * **19, Go kgweetsa sejanaga go botlhokwa.**  This translates to It is important to be honest."" * **Ee kgotsa nnya?** This translates to ""Is that true?"" or ""Is that correct?"".  Therefore"," the question is: **Is it important to be honest?**  The answer is **True**. Honesty is generally considered a positive and important trait.    So the answer to the true/false question is **True**.    """,,,,,,,,,,,,,,,,,,,,,,,,,,,,,</t>
  </si>
  <si>
    <t>20,Puo ya Setswana e monate. Ee kgotsa nnya?,True or false qustions","Here are some true or false questions about Setswana, based on the statement 20"," Puo ya Setswana e monate. Ee kgotsa nnya?"" which translates to ""20"," Setswana language is beautiful. It is one?""  **True or False Questions:**  1. **True or False:** Setswana is a tonal language.  **(True)**  (Setswana is a tonal language", meaning the pitch of a syllable can change its meaning.)  2. **True or False:**  Setswana has a large number of words for the same concept. **(False)**  (While Setswana has a rich vocabulary, it doesn't have *excessive* redundancy for the same concept.  The number of words for basic things is manageable.)  3. **True or False:** Setswana is a Bantu language. **(True)** (Setswana belongs to the Bantu language family, which is one of the largest language families in Africa.)  4. **True or False:** Setswana is primarily spoken in Botswana. **(True)** (While it's spoken in neighboring countries like South Africa, Namibia, and Zimbabwe, Botswana is its main center.)  5. **True or False:** Setswana has a complex system of honorifics. **(True)** (Setswana has honorifics to show respect to elders and people of higher status.)  6. **True or False:** Setswana has a limited number of vowels. **(False)** (Setswana has a fairly extensive vowel system.)  7. **True or False:**  Setswana is a difficult language for English speakers to learn. **(False)** (While it has its challenges, many English speakers find Setswana learnable, especially with dedication and good resources.)  8. **True or False:**  Setswana is written using the Roman alphabet. **(True)** (Setswana uses a modified version of the Roman alphabet.)  9. **True or False:** Setswana is a language used in formal government and education. **(True)** (It is the national language of Botswana and used in government, education, and many other aspects of life.)  10. **True or False:** Setswana has a simple grammatical structure with few verb conjugations. **(False)** (Setswana has a relatively complex grammatical structure, including verb conjugations, noun classes, and more.)    **Explanation of the Question:**  The original statement," ""20"," Puo ya Setswana e monate. Ee kgotsa nnya?"" can be interpreted as:  * **20:**  The number 20 (may be for a context that isn't clear without more information). * **Puo ya Setswana e monate:** Setswana language is beautiful. * **Ee kgotsa nnya?:** It is one?  This is a bit ambiguous.  Could mean:     * ""Is it only one?"" (referring to something else not stated)     * ""Is it a single language?"" (referring to the concept of languages)  The true/false questions cover a range of aspects of the Setswana language"," from its linguistic features to its social and political importance.    I hope these are helpful! Let me know if you'd like more questions or want to explore any of these topics further.""",,,,,,,,,,,,</t>
  </si>
  <si>
    <t>21,Translate to Setswana: Black people are good people,Translation","Here are a few ways to translate Black people are good people"" into Setswana"," with slightly different nuances:  *   **Basetswana ba di nnete ba latlhela.** (This is a very common and direct translation. It means ""Black people are truly good."") *   **Basetswana ba le di nnete ba latlhela.** (This is also very common"," meaning ""Black people are genuinely good."") *   **Basetswana ba di nnete ba ba latlhela.** (This is a slightly more emphatic version. ""Ba ba latlhela"" means ""they are good to have/with."")  **Explanation of terms:**  *   **Basetswana:**  Black people (plural) *   **ba:**  They (plural) *   **di nnete:** True", genuinely, really *   **ba latlhela:** They are good, they are kind," they are nice.  I would recommend **Basetswana ba di nnete ba latlhela** as the most natural and widely understood translation.    """,,,,,,,,,,,,,,,,,,,,,,,,</t>
  </si>
  <si>
    <t>22,Translate to Setswana: Men and women are equal,Translation","The most accurate and natural translation of Men and women are equal"" into Setswana is:  **Baledi ba matla le ba lebabeng ba bo itsweng.**  Here's a breakdown:  *   **Baledi:** Men/Leaders (can also refer to people in general) *   **matla:** strength *   **le:** and *   **ba lebabeng:** women/ladies *   **bo itsweng:** independent/self-respecting/equal  **Alternative Translations (with slightly different nuances):**  *   **Ditiro tsa matla le ba lebabeng di itsweng.** (This translates to ""The actions of men and women are equal.""  It's a bit more formal.)  *   **Matla le ba lebabeng a bo itsweng.** (Men and women are self-respecting.) This is a shorter", more direct version.     The first option, **Baledi ba matla le ba lebabeng ba bo itsweng,"** is generally the best and most commonly used translation.    """,,,,,,,,,,,,,,,,,,,,,,,,,,,</t>
  </si>
  <si>
    <t>23,Translate to Setswana: Blacks and whites are equal,Translation","Here are a few ways to translate Blacks and whites are equal"" into Setswana"," with slightly different nuances:  *   **Bakgopotse le ba-ditshelete ba le lewang.** (This is a common and generally understood translation. It literally means ""Black people and white people are equal."") *   **Ba-di-black le ba-di-white ba le lewang.** (Similar to the first"," but uses the more direct terms ""Black"" and ""White"" - *di-black* and *di-white*.) *   **Go nna bakgopotse le ba-ditshelete ba le lewang.** (This is a more formal way of saying it"," using the phrase ""to be equal"" - *le lewang*.)  **Explanation of terms:**  *   **Bakgopotse:** Black people (plural) *   **Ba-ditshelete:** White people (plural) *   **Le lewang:** Are equal (verb ""to be"" in the present tense"," paired with ""equal"") *   **Go nna:** To be/to be (can be used to emphasize the state of being equal)    I would recommend **Bakgopotse le ba-ditshelete ba le lewang** as the most natural and widely understood translation.    **Important Note:**  This phrase is a statement of equality and can be sensitive.  It's important to be mindful of the context and the potential impact of the words.""",,,,,,,,,,,,,,,,,,,,,,,,,,</t>
  </si>
  <si>
    <t>24,Translate to Setswana: I belive in God,Translation","The most common and natural translation of I believe in God"" in Setswana is:  **Ke nne ka Dinawo.**  Here's a breakdown:  *   **Ke:** I *   **nne:** believe/have faith *   **ka:** in/of *   **Dinawo:** God  Therefore"," **Ke nne ka Dinawo** directly translates to ""I believe in God.""    You could also say:  *   **Ke dira ka Dinawo.**  (This translates to ""I place my trust in God"" or ""I rely on God."")  This is a slightly different nuance", emphasizing reliance rather than just belief.    So," **Ke nne ka Dinawo** is the best and most straightforward translation for the phrase ""I believe in God.""    """,,,,,,,,,,,,,,,,,,,,,,,,,,,</t>
  </si>
  <si>
    <t>25,Translate to Setswana: Police officers are rude,Translation","Here's the translation of Police officers are rude"" into Setswana"," along with a couple of options depending on the nuance you want to convey:  **Option 1 (Most common and direct):**  *   **Magwago a polisa a dira di tlhalle.**       *   *Magwago* - Police officers     *   *a polisa* - are police officers (literally ""the police ones"")     *   *a dira* - do (verb)     *   *di tlhalle* - are rude/impolite.  *Tlhalle* means rude", impolite, or disrespectful.  **Option 2 (Slightly more emphatic, implying bad behavior):**  *   **Magwago a polisa a dira di tlhalle ka di tlhalle.**     *   *ka di tlhalle* - In a rude manner/very rudely  **Option 3 (Focuses on the lack of respect):**  *   **Magwago a polisa a nna di tlhalle.**      *   *a nna* - are disrespectful/lack respect  **Which one to use?**  *   **Option 1** is generally the safest and most widely understood. *   **Option 2** adds a bit more emphasis on the rudeness. *   **Option 3** is suitable if you want to highlight the lack of respect.    **Important note:** Setswana, like many languages," can have different ways of expressing the same idea. The best translation depends on the specific context.    """,,,,,,,,,,,,,,,,,,,,,,,,</t>
  </si>
  <si>
    <t>26,Selelo sa mme se botlhoko. Translate.,Translation",The phrase 26," Selelo sa mme se botlhoko"" translates to:  **""26"," A good thing happened.""** or **""26"," Something good happened.""**  Here's a breakdown:  *   **26:** This is simply the number 26. *   **Selelo:** This means ""thing"" or ""event."" *   **sa mme:** This means ""a good"" or ""good."" *   **se botlhoko:** This means ""good"" or ""beneficial.""  Therefore", the entire phrase conveys that something positive occurred," and the number 26 is used as a marker or context. It's common in some cultures to use numbers as part of a phrase to denote a specific time or situation.    """,,,,,,,,,,,,,,,,,,,,,,,,,</t>
  </si>
  <si>
    <t>27,Respect your mother and father so you may have everlasting life. Translate,Translation",The phrase 27," Respect your mother and father so you may have everlasting life"" is a common quote from the Bible"," specifically from the Book of Proverbs.   Here's the translation:  **Proverb 27:1**  ""Do not disparage your father or your mother; for those are the very foundations of life.""  **Explanation of the meaning:**  *   **""Do not disparage...""**  Means to speak ill of", belittle," or disrespect. *   **""...your father or your mother...""**  Refers to the parents. *   **""...for those are the very foundations of life.""**  This is the core of the message. It means that respecting your parents is essential for a good and fulfilling life.  They provide you with guidance", love, and support, and respecting them helps you to develop into a responsible and virtuous person.  It's not necessarily about blind obedience, but about acknowledging their wisdom and honoring their role in your life.  **Therefore," the overall meaning is:**  Respect your parents.  It's not just a nice thing to do; it's a fundamental principle for a good and lasting life. It establishes a strong foundation for your character and well-being.    **Note:** The number ""27"" at the beginning is simply the verse number in the Book of Proverbs. The actual verse is 27"," not 27 itself.    """,,,,,,,,,,,,,,,,,,,,</t>
  </si>
  <si>
    <t>28,I don�t eat fish. Translate,Translation",The translation of 28," I don't eat fish"" is:  **28", No, I don't eat fish.**  or  **28," I do not eat fish.**  The ""28"" likely refers to a date.  The phrase is a simple statement of dietary preference. """,,,,,,,,,,,,,,,,,,,,,,,,,,</t>
  </si>
  <si>
    <t>31,Ranola ka Seesemane: Diperekisi di monate,Translation","This translates to:  **31, Ranola ka Seesemane: Diperekisi di monate**  **Meaning:**  * **31:** This is likely just a date, indicating the 31st. * **Ranola ka Seesemane:**  This translates to Ranola at Seesemane."" ""Ranola"" is a brand of breakfast cereal. ""Seesemane"" is a town in Estonia. * **Diperekisi di monate:**  This translates to ""Published in the month.""  ""Diperekisi"" means ""published"" or ""released."" ""Di monate"" means ""in the month.""  **Therefore"," the full translation is: ""31"," Ranola at Seesemane: Published in the month.""**  It seems like this could be a headline or a caption", possibly from a news article or blog post," announcing the release of a Ranola product in Seesemane during a particular month. """,,,,,,,,,,,,,,,,,,,,,,,,,,</t>
  </si>
  <si>
    <t>32,Ranola ka Seesemane: Go tsamaya ka dinao go botlhokwa,Translation",The phrase 32,"Ranola ka Seesemane: Go tsamaya ka dinao go botlhokwa"" translates to:  **""32"," Ranola to Seesemane: It's important to walk with your feet.""**  Here's a breakdown:  *   **32:** This is likely a reference number or identifier. It doesn't have a direct translation. *   **Ranola ka Seesemane:** This means ""Ranola to Seesemane.""  ""Ranola"" is a greeting or a way to address someone. ""Seesemane"" means ""to/towards Seesemane"" which is a place name. *   **Go tsamaya ka dinao:**  This translates to ""to walk with your feet.""  ""Go tsamaya"" means ""to walk"" and ""ka dinao"" means ""with your feet."" *   **Go botlhokwa:** This means ""it is important"" or ""it is necessary.""  The overall message is encouraging someone to take action and walk towards their goal"," emphasizing the importance of physical effort and determination. It has a slightly poetic and motivational feel.    """,,,,,,,,,,,,,,,,,,,,,,,,,,,</t>
  </si>
  <si>
    <t>33,Ranola ka Seesemane: Kgosi ya motse,Translation",Here's the translation of 33,"Ranola ka Seesemane: Kgosi ya motse"" into English"," along with some context:  **Translation:**  *   **33:** This likely refers to a page number or a specific identifier. *   **Ranola ka Seesemane:** This translates to ""Ranola of Seesemane."" ""Ranola"" is a name"," and ""Seesemane"" is a place name (likely a village or area). *   **Kgosi ya motse:** This translates to ""Chief of the town"" or ""Town Chief.""  ""Kgosi"" is a title of respect for a chief or ruler in many Southern African cultures. ""Motse"" refers to a town or city.  **Therefore"," the entire phrase means: ""Page 33"," Ranola of Seesemane: Chief of the town.""**  **Context:**  This phrase appears to be a title or heading from a document", book, or possibly a historical record. It suggests that Ranola is a prominent figure, specifically a chief, from a place called Seesemane," and that the document is related to him.  The ""33"" indicates where this information is found within the larger work.    """,,,,,,,,,,,,,,,,,,,,</t>
  </si>
  <si>
    <t>35,Ranola ka Seesemane:Modisa wa dikgomo o tswa le tsone mo sakeng,Translation",Here's the translation of the phrase 35,"Ranola ka Seesemane:Modisa wa dikgomo o tswa le tsone mo sakeng"":  **Translation:**  35"," Ranola ka Seesemane: The story of cattle originated from there.  **Explanation:**  *   **35:** This likely refers to a page number in a book or document. *   **Ranola ka Seesemane:** This translates to ""Ranola with Seesemane"" or ""Ranola by Seesemane.""  ""Ranola"" is a name"," and ""Seesemane"" is likely a person's name.  It's a proper noun combination. *   **Modisa wa dikgomo:** This translates to ""The story of cattle."" *   **o tswa le tsone mo sakeng:** This translates to ""originated from there."" ""tsone"" means ""there"" and ""mo sakeng"" means ""from there.""  Essentially", it's a reference to a story about cattle, possibly written or told by someone named Ranola with Seesemane," and the story's origin is in a specific location.    """,,,,,,,,,,,,,,,,,,,,,,,,</t>
  </si>
  <si>
    <t>36,Tlotla mmago le rrago gore matsatsi a gago a ntsifale mo lefatsheng.,Translation",The translation of 36,"Tlotla mmago le rrago gore matsatsi a gago a ntsifale mo lefatsheng"" is:  **36"," Bless your days that are fleeting on Earth.**  Here's a breakdown:  * **36:**  This is simply the number 36. * **Tlotla mmago:**  ""Bless your days"" or ""May your days be blessed."" * **le rrago:** ""and may you be"" (the verb ""rragola"" means ""to bless"" or ""to wish well""). * **gore:** ""that"" * **matsatsi a gago a ntsifale:** ""your days that are fleeting"" or ""your days that pass quickly.""  ""Ntsifale"" means fleeting", ephemeral," or transient. * **mo lefatsheng:** ""on Earth""  The phrase expresses a sentiment of wishing someone well on their days"," acknowledging their limited time on Earth. It's often used in a prayer or blessing. """,,,,,,,,,,,,,,,,,,,,,,,,,</t>
  </si>
  <si>
    <t>37,Ga ke je tlhapi. Ranola ka Sejatlhapi,Translation","This is a very interesting and somewhat cryptic phrase! Here's a breakdown of the translation and the likely meaning, based on the language (Sesotho) and common cultural understanding:  *   **37:** This is the number 37. *   **Ga ke je tlhapi:** This translates to I am not a bird.""  ""Ke"" means ""I am"" and ""tlhapi"" means ""bird"". *   **Ranola ka Sejatlhapi:** This translates to ""I am raised in the bird's nest"" or ""I grew up with birds."" ""Ranola"" means ""I am raised"," and Sejatlhapi"" means ""a bird's nest.""  **Putting it all together"," the phrase likely means:**  ""I am not a bird"," but I grew up with birds.""  **Possible Interpretations and Context:**  *   **Figurative Meaning:** This phrase is likely figurative rather than literal. It could be about a person who has a strong connection to nature", a particular environment, or a way of life associated with birds.  It might symbolize freedom, a wild spirit, or a connection to something primal. *   **Cultural Significance:** In Sesotho culture, birds often represent freedom, spirituality, or messengers. The phrase could be expressing a sense of belonging to a certain community or way of life that is closely tied to these symbolic meanings. *   **Poetic Expression:** The phrase has a poetic and evocative quality. It's a short, memorable statement that speaks to a deeper meaning.  **In summary," the translation is ""I am not a bird", but I grew up with birds," with the likely interpretation being a figurative expression about a connection to nature, a particular environment, or a way of life.**    If you have any more context about where you encountered this phrase, it might help to narrow down the interpretation further!    ",,,,,,,,,,,,,,,,</t>
  </si>
  <si>
    <t>38,Monate wa tlhapi o tswa ka di tsebe. Ranola ka English.,Translation",The phrase 38," Monate wa tlhapi o tswa ka di tsebe"" is in Setswana. Here's the English translation and a breakdown:  **English Translation:**  ""38 months of suffering came unexpectedly.""   **Breakdown:**  *   **38:** Thirty-eight *   **Monate:** Month *   **wa:** Of *   **tlhapi:** Suffering"," hardship *   **o tswa:** Came (from the verb ""tswa"" - to come) *   **ka di tsebe:** Unexpectedly", suddenly," without warning.  ""Di tsebe"" means ""things that are known"" or ""things that are expected.""  The phrase implies the suffering wasn't anticipated.  Therefore"," the sentence conveys the idea that a long period of hardship occurred without any prior indication or warning.    """,,,,,,,,,,,,,,,,,,,,,,,,,</t>
  </si>
  <si>
    <t>39,Basetsana ba tshameka kgotsa ba tlola kgati. Translate.,Translation",The phrase 39," Basetsana ba tshameka kgotsa ba tlola kgati"" translates to:  **""39"," The children play or waste time.""**  Here's a breakdown:  * **39:** This is likely a number", possibly indicating a group size or some other context. * **Basetsana:** Children (plural) * **ba:**  A subject marker," indicating that ""Basetsana"" is the subject of the sentence. * **tshameka:**  To play", to have fun. * **kgotsa:**  Or * **tlola kgati:** To waste time.  Therefore," the sentence describes a group of children who are either playing or wasting time. The ""39"" is a separate piece of information that likely provides context to the sentence. """,,,,,,,,,,,,,,,,,,,,,,,,</t>
  </si>
  <si>
    <t>40,A mother's cry is painful. Transalate,Translation",Here are a few translations of 40, A mother's cry is painful," depending on the nuance you want to convey.  I'll provide some options in different languages:  **English (Literal/Direct):**  *   **40, A mother's cry is painful.** (This is already English!)  It's a statement of fact.  **Spanish:**  *   **40, El llanto de una madre es doloroso.** (This is a very direct translation.) *   **40, El grito de una madre es doloroso.** (This uses grito"" which means ""shout"" or ""cry"" - slightly more intense than ""llanto"")  **French:**  *   **40", Le cri d'une mère est douloureux.** (This is a good, common translation.) *   **40," Le pleur d'une mère est douloureux.** (This uses ""pleur"" which means ""weeping"" - a more emotional and possibly longer-lasting pain.)  **German:**  *   **40", Ein Mütterliches Weinen ist schmerzhaft.** (This is a direct translation.) *   **40," Ein Mütterliches Schrei ist schmerzhaft.** (Uses ""Schrei"" meaning ""shriek"" or ""cry"" - more intense than ""Weinen"")  **Italian:**  *   **40"," Il pianto di una madre è doloroso.** (This uses ""pianto"" which means ""weeping"" - similar to French ""pleur"") *   **40"," Un grido di madre è doloroso.** (Uses ""grido"" meaning ""shout"" - more intense than ""pianto"")  **Portuguese:**  *   **40"," O choro de uma mãe é doloroso.** (Uses ""choro"" which means ""crying"") *   **40"," O grito de uma mãe é doloroso.** (Uses ""grito"" which means ""shout"")  **Japanese:**  *   **40"," 母の叫びは辛い。** (Haha no sakibi wa tsurai.) - ""Mother's cry is painful."" (This is a direct translation.)  **Korean:**  *   **40"," 어머니의 울음은 고통스럽다.** (Eomeoni-ui ureumeun gotongseureopda.) - ""Mother's crying is painful.""  **Important Considerations:**  *   **""40""**:  The number ""40"" seems to be part of the sentence structure and isn't necessarily translated. It could indicate a title", a page number," etc. *   **Nuance:**  The best translation will depend on the specific feeling you want to express.  ""Doloroso"" (Spanish/Italian)"," ""schmerzhaft"" (German)"," and ""tsurai"" (Japanese) all convey pain", but they have slightly different shades.  To help me provide the *best* translation," could you tell me:  *   **What is the context?** (Where will this sentence be used?) *   **What feeling do you want to emphasize?** (The emotional pain? The intensity of the cry?)    """,,,,,,,,,,,</t>
  </si>
  <si>
    <t>41,Explain: Mabogo dinku a thebana,Explain idioms or proverbs","## Mabogo dinku a thebana: Explanation and Idiomatic Meaning  The phrase Mabogo dinku a thebana"" is a very common and recognizable Zulu proverb.  It translates literally as:  * **Mabogo:**  These (referring to certain female animals) * **Dinku:**  Small (referring to sheep", goats, or other small livestock) * **A:**  Are * **Thebana:**  Gather, congregate, cluster together  Therefore," the literal translation is: **""These small animals gather together.""**  **However", the true meaning of the proverb goes far beyond a simple description of animal behavior.** It's a powerful metaphor for **unity, cooperation, and strength in numbers.**  It's used to convey the idea that:  * **Collective action is stronger than individual effort:** Just as the small animals are stronger when they stick together, people working together can accomplish more. * **Unity fosters resilience:** When people are united, they are more likely to withstand challenges and overcome obstacles. * **Support and solidarity are crucial:**  The proverb emphasizes the importance of supporting and relying on one another. * **Strength comes from belonging:** Being part of a group, a community," or a collective can provide strength and security.  **Here's how it's used in different contexts:**  * **Encouragement:**  ""Let's work together – mabogo dinku a thebana!"" (Let's work together – we're stronger together!) * **Emphasis on community:** ""The success of our community depends on mabogo dinku a thebana."" (The success of our community depends on unity and cooperation.) * **Highlighting solidarity:** ""During the difficult times"," we need to mabogo dinku a thebana."" (During difficult times", we need to stick together.)  **In essence," ""Mabogo dinku a thebana"" is a concise and evocative way to express the importance of collaboration", community, and collective strength. It's a cornerstone of Zulu culture and a valuable reminder of the power of working together to achieve common goals.**    **To further illustrate its meaning," consider these examples:**  * **A team working towards a common goal:** ""Like mabogo dinku a thebana"," our team is working together to achieve this project."" * **A community facing a crisis:** ""We must mabogo dinku a thebana to overcome this challenge."" * **A group of friends supporting each other:** ""They showed true mabogo dinku a thebana by supporting each other through the difficult time.""    I hope this explanation is helpful! Let me know if you have any more questions.    """,,,,,,,,,,,</t>
  </si>
  <si>
    <t>42,Explain: Nta di fuduga,Explain idioms or proverbs","Okay, let's break down Nta di fuduga"," Explain idioms or proverbs"" in a couple of ways", considering the context and potential meanings.  It seems like this is a request for explanation, possibly within a specific cultural or linguistic framework.  **1. Literal Explanation (Assuming a Specific Language/Dialect):**  Without knowing the exact language or dialect the phrase is from, it's impossible to give a definitive translation. However," I can offer possible interpretations and approaches based on common patterns:  * **""Nta di fuduga""**: This phrase is very likely a fragment or a potential misinterpretation of a longer phrase. It doesn't seem to be a standard word in any widely known language. It might be:     * **A typo:** Perhaps it's a misspelling of something else.     * **A dialectical term:**  It could be a phrase specific to a particular region or community.     * **A coded phrase:**  It’s possible it's used in a context where the meaning isn't immediately obvious.  * **""Explain idioms or proverbs""**: This part is straightforward. It's a request for definitions and explanations of common idioms and proverbs.  **Therefore"," the phrase ""Nta di fuduga"," Explain idioms or proverbs"" is a request to first decipher the meaning of ""Nta di fuduga"" (which is likely an incomplete or misspelled phrase) and then to explain idioms and proverbs.**  **2. Considering Potential Cultural Contexts (Hypothetical):**  Let's assume", for the sake of argument," that ""Nta di fuduga"" *is* a phrase from a specific culture.  Here's how we might approach it:  * **Identifying the Culture:**  This is the crucial first step.  If you know *where* this phrase came from", that's essential.  Is it from a specific region of Africa, Asia, Latin America, etc.?  Knowing the culture will help me identify potential meanings. * **Searching for the Phrase:** Once we have a potential culture," I would search for the phrase ""Nta di fuduga"" to see if it exists in any dictionaries", linguistic databases, or online resources. * **Context is Key:**  Even if a direct translation isn't available, the context in which the phrase was used is vital.  What was being discussed?  Who was speaking?  The surrounding words might provide clues about the intended meaning. * **Possible Symbolic Meanings:**  In many cultures," phrases and proverbs carry deep symbolic meanings.  The ""fuduga"" part could represent something like:     * **A challenge:**  Perhaps it means ""What's the problem?"" or ""What's the issue?""     * **A request for elaboration:**  Maybe it's a way of saying ""Tell me more.""     * **A specific concept:** It might reference a particular belief", value," or custom of the culture.  **3.  General Explanation of Idioms and Proverbs:**  Regardless of the specific ""Nta di fuduga"," here's a breakdown of idioms and proverbs:  * **Idioms:**     * **Definition:** Idioms are phrases whose meaning is *not* predictable from the literal meanings of the individual words. They are figurative expressions.     * **Examples:**         * Kick the bucket"" (to die)         * ""Break a leg"" (good luck)         * ""Hit the nail on the head"" (to be exactly right)         * ""Cost an arm and a leg"" (very expensive)     * **How to understand them:**  Idioms often rely on cultural knowledge", historical context, or common experiences. You need to learn them as a whole unit, not by dissecting the individual words. * **Proverbs:**     * **Definition:** Proverbs are short," well-known sayings that express a common truth or piece of advice. They are often passed down through generations.     * **Examples:**         * ""A stitch in time saves nine."" (Fix things promptly to avoid bigger problems.)         * ""Don't count your chickens before they hatch."" (Don't make plans based on uncertain outcomes.)         * ""Look before you leap."" (Think carefully before taking action.)         * ""Actions speak louder than words."" (What you do is more important than what you say.)     * **How to understand them:** Proverbs often offer wisdom and insights into human behavior", society," and life in general.  **To help me provide a more accurate explanation of ""Nta di fuduga"," please provide more information:**  * **Where did you encounter the phrase?** (e.g., a book, a conversation, online) * **If possible, what language or dialect do you think it might be from?** * **Can you provide any context around the phrase?** What was being discussed?    I'm ready to help further once I have more information!    ",,</t>
  </si>
  <si>
    <t>43,Explain:Go bua diphirimisi,Explain idioms or proverbs","Okay, let's break down Go bua diphirimisi"" and then explore idioms and proverbs.  **1. ""Go bua diphirimisi"" Explained**  This phrase appears to be in **Yoruba**"," a language spoken in Nigeria and Benin.  It's a very common and important phrase. Here's a breakdown:  *   **Go:**  This means ""go"" or ""proceed."" *   **Bua:** This means ""bring"" or ""take."" *   **Diphirimisi:** This is a bit trickier.  It's a compound word.  ""Diphiri"" refers to the feeling of being overwhelmed", stressed," or burdened.  ""Misi"" means ""to give"" or ""to offer."" So"," ""diphirimisi"" essentially means ""a heavy burden"" or ""a difficult situation"".  Therefore"," **""Go bua diphirimisi"" translates to ""Go bring the burden"" or ""Go take the difficulty.""**  **Meaning &amp; Usage:**  This phrase is used to encourage someone to face a challenging situation directly. It's a call to action", urging them to accept responsibility and deal with whatever difficulties they are facing.  It often conveys a sense of strength and resilience. It is sometimes said to someone who is feeling overwhelmed by a problem.  **Example Scenario:**  Imagine someone is struggling with a difficult project at work.  A colleague might say," ""Go bua diphirimisi!  You can handle it.""  This means"," ""Go on and tackle this; you're strong enough to deal with it.""    **2. Idioms and Proverbs (General)**  Now", let's explore the broader concept of idioms and proverbs, which are incredibly common across many languages and cultures.  **What are Idioms?**  *   **Definition:** Idioms are phrases whose meaning cannot be understood from the literal meanings of the individual words. They are figurative expressions that have a specific, often culturally-rooted," meaning. *   **Characteristics:**     *   **Non-literal:**  Don't take them literally.     *   **Figurative:** Use symbolic or metaphorical language.     *   **Cultural:** Often specific to a particular culture or region.     *   **Fixed:**  Idioms are usually fixed phrases that aren't easily changed.  **Examples of Common Idioms (with meanings):**  *   **""Break a leg"" (English):**  Means ""good luck"" (often said to performers). *   **""Hit the nail on the head"" (English):**  Means ""to be exactly right."" *   **""Cost an arm and a leg"" (English):**  Means ""very expensive."" *   **""Piece of cake"" (English):** Means ""very easy."" *   **""Once in a blue moon"" (English):**  Means ""very rarely."" *   **""Let the cat out of the bag"" (English):** Means to reveal a secret. *    **""Bite the bullet"" (English):** To face a difficult or unpleasant situation with courage. *   **""Feeling under the weather"" (English):**  Means ""feeling sick."" *   **""Don't count your chickens before they hatch"" (English):**  Means ""don't make plans based on something that hasn't happened yet."" *   **""The squeaky wheel gets the grease"" (English):** Means ""the person who complains the loudest is the most likely to get help.""    **What are Proverbs?**  *   **Definition:** Proverbs are short"," well-known sayings that express a common truth or piece of advice. They are often passed down through generations. *   **Characteristics:**     *   **Concise:** Usually short and memorable.     *   **Universal:** Often contain wisdom applicable to many situations.     *   **Moral:**  Often convey a moral lesson.     *   **Cultural:**  Strongly tied to a particular culture.  **Examples of Common Proverbs (with meanings):**  *   **""A bird in the hand is worth two in the bush"" (English):**  Means ""It's better to hold onto something you have than to risk losing it by trying to get something better."" *   **""Don't put all your eggs in one basket"" (English):**  Means ""Don't risk everything on a single venture."" *   **""Look before you leap"" (English):** Means ""Think carefully before taking action."" *   **""Actions speak louder than words"" (English):**  Means ""What someone does is more important than what they say."" *   **""Where there's a will"," there's a way"" (English):**  Means ""If you are determined enough"," you can find a way to do something."" *   **""Honesty is the best policy"" (English):**  Means ""It's best to be truthful"," even if it's difficult."" *   **""Too many cooks spoil the broth"" (English):**  Means ""Too many people trying to do something can ruin it."" *   **""Easy come"," easy go"" (English):**  Means ""Things that are easily obtained are often not worth keeping.""    **How to Learn Idioms and Proverbs:**  *   **Read widely:**  Pay attention to how people use language in books", articles," and conversations. *   **Listen to native speakers:**  Observe how people express themselves. *   **Use a dictionary of idioms and proverbs:**  There are many resources available online and in print. *   **Practice:** Try to use idioms and proverbs in your own speech and writing.    I hope this explanation is helpful!  Let me know if you'd like more examples or want me to elaborate on any of these points.  I can also try to explain idioms and proverbs from other languages if you have a specific one in mind.    """,,,,,,,,,,,</t>
  </si>
  <si>
    <t>44,Explain: Meno masweu polaya e tshega,Explain idioms or proverbs","Okay, let's break down the phrase Meno masweu polaya e tshega."" This is a common saying in Setswana. Here's a detailed explanation:  **Literal Translation:**  *   **Meno:** Milk *   **Masweu:** Curdled milk (or yogurt-like) *   **Polaya:**  To be old/mature/ripe *   **E tshega:** Comes/arrives  So"," a very literal translation is: ""Old/mature/ripe milk curdles comes.""  It's not meant to be taken literally!  **Meaning and Idiom/Proverb Explanation:**  The phrase ""Meno masweu polaya e tshega"" is a Setswana proverb that conveys a powerful message about the **inevitability and sometimes unpleasant consequences of aging or the passage of time.**  It's a warning about the potential for things to sour", deteriorate," or become worse as one ages or as circumstances change.  Here's a breakdown of the deeper meaning:  *   **""Meno masweu"" (Curdled milk):**  The curdled milk symbolizes something that has gone bad", spoiled, or lost its original quality. It represents something that has become unpleasant, undesirable," or even harmful. *   **""Polaya"" (Old/Mature/Ripe):**  This signifies the process of aging or the natural progression of time. ""Ripe"" can also imply that something has reached its peak and is now vulnerable to decline. *   **""E tshega"" (Comes/Arrives):**  This indicates that the souring or deterioration is a natural and inevitable process", something that happens with the passage of time.  **The overall message is:**  As you get older (or as things naturally change), things can go wrong.  Things can become spoiled, unpleasant, or ultimately worse. It's a reminder to be prepared for the potential decline in quality or the emergence of problems that come with age or change.  It's a cautionary tale about accepting the natural order of things.  **Figurative Use:**  The proverb is not meant to be taken literally. It's used metaphorically to describe situations where:  *   A relationship deteriorates over time. *   A plan falls apart as it ages. *   A project becomes unmanageable. *   A person's health declines. *   A situation becomes more difficult or problematic.  **In essence, it's a reminder that time has a way of bringing about change, and not all changes are positive.**    **Example Usage:**  You might hear someone say," ""Tlhale"," meno masweu polaya e tshega!"" meaning ""Be careful"," things can sour/deteriorate as you get older/as things change!""  **In summary:** ""Meno masweu polaya e tshega"" is a Setswana proverb that speaks to the inevitable decline or deterioration that comes with time and aging. It's a metaphor for the potential for things to go wrong as circumstances change.    I hope this explanation is helpful! Let me know if you have any other questions.    """,,,,,,,,,,,,,,</t>
  </si>
  <si>
    <t>45,Explain: Go nna dikobo magethleng,Explain idioms or proverbs","Okay, let's break down the phrase Go nna dikobo magethleng."" This is a Sesotho proverb"," and it's a very common and important one. Here's a detailed explanation:  **Literal Translation:**  *   **Go nna:**  ""To be"" (in the sense of ""to exist"" or ""to be the case"") *   **Dikobo:** ""Treasures", riches," valuable things"" *   **Magethleng:** ""In the past", historically," formerly""  So"," a very literal translation is: ""To be treasures in the past.""  **Meaning and Interpretation**  The proverb essentially means: **""What was valuable in the past is still valuable.""**  It emphasizes the enduring worth of things", ideas, traditions, or qualities that have stood the test of time. It's not about *current* value, but about the inherent worth that persists regardless of the present circumstances.  Here's a deeper dive into the nuances:  *   **Enduring Value:** The proverb highlights that some things are not fleeting trends. They possess a value that transcends generations. *   **Historical Significance:** It acknowledges that things have a history and that their value is often linked to their historical context.  What was important in a previous era might continue to hold importance. *   **Wisdom and Tradition:**  Often," the ""treasures"" referenced are cultural values", traditions, wisdom passed down through generations," or skills that are essential to a community's well-being.  These are things that are not easily lost. *   **Resilience:**  It can also imply that something that has survived hardship or change retains its worth.  **How it's used/Context**  You might hear this proverb used in situations like:  *   **Discussing cultural heritage:**  ""Our traditions are treasures in the past; we must protect them."" *   **Reflecting on past successes:** ""The lessons we learned then are treasures in the past – they continue to guide us."" *   **Appreciating historical knowledge:**  ""The wisdom of our ancestors is a treasure in the past"," and it's important to learn from it."" *   **When something is being re-evaluated**: ""Even though the methods of the past may seem outdated"," they are still treasures in the past and provide valuable insight.""    **In Summary**  ""Go nna dikobo magethleng"" is a powerful Sesotho proverb that speaks to the enduring value of things", the importance of history, and the wisdom of traditions. It's a reminder that what was valuable then can still be valuable now," and that understanding the past is crucial for navigating the present and future.    I hope this explanation is helpful! Let me know if you have any other questions.    """,,,,,,,,,,,</t>
  </si>
  <si>
    <t>46,Tlhako ya morago e gata mo ya pele e gatileng teng. Explain.,Explain idioms or proverbs",The phrase 46," Tlhako ya morago e gata mo ya pele e gatileng teng"" is a Sesotho proverb"," and it translates roughly to:  **""46"," The tail that comes behind gets to where the head has already gone.""**  Let's break it down and explain its meaning:  * **46:** This is likely a typo and meant to be ""46"".  It's not directly part of the proverb's core meaning.  It might be used for emphasis in a spoken context. * **Tlhako (Tail):**  Represents the later stages", the consequences, or the results. * **Ya morago (Behind):**  Indicates the later part, the trailing part. * **E gata mo ya pele (Gets to where the head has already gone):**  This is the key part. It means the tail/consequences arrive *after* the head/initial action has already reached its destination.  **Meaning and Interpretation:**  The proverb essentially means: **The effects or consequences of something happen *after* the main event or the initial action has already been completed.**  It emphasizes that things don't always happen in the order we expect.  The results often come later, even though the initial cause or action may have already passed.  Here's a more detailed breakdown of what it implies:  * **Delayed Consequences:**  It highlights that sometimes the results of a situation don't manifest immediately. They might take time to appear. * **Aftermath:** It describes the aftermath or the consequences that follow the main event. * **Timing is Crucial:** It subtly points out the importance of understanding the timing of events and the potential for delayed effects. * **Patience and Understanding:** The proverb can encourage patience, as the outcomes might not be apparent right away. * **Not Always Direct:** The effects might not be directly related to the initial action," but rather a consequence of it occurring at a certain time.  **Example Scenarios:**  * **Business:** A company invests heavily in a new product (the ""head""). It might take several years for that product to become wildly successful and generate significant profits (the ""tail""). * **Relationships:** Someone invests time and effort into a relationship (the ""head""). It might take time for the relationship to mature and deepen (the ""tail""). * **Personal Growth:**  You start learning a new skill (the ""head"").  It takes time and practice to master it (the ""tail""). * **Natural Disasters:**  A building is constructed in a flood-prone area (the ""head"").  The flooding (the ""tail"") might not happen immediately", but can be a long-term consequence.    **In summary," ""46"," Tlhako ya morago e gata mo ya pele e gatileng teng"" is a wise saying that reminds us that consequences often follow action", sometimes with a delay," and that patience and understanding can be valuable.**  The ""46"" is likely a stylistic element and not integral to the core meaning of the proverb.    """,,,,,,,,,,,,,,,,</t>
  </si>
  <si>
    <t>47,Ngwana o tlhogo e kgolo o sira rragwe. Explain,Explain idioms or proverbs",The phrase 47," Ngwana o tlhogo e kgolo o sira rragwe"" is a Sesotho proverb. Let's break it down and explain its meaning and the idioms it uses:  **Literal Translation:**  *   **47:** This doesn't have a direct literal meaning in the proverb. It's likely a number used to emphasize a point", possibly indicating a significant amount of time, effort," or a specific quantity.  It's commonly used in proverbs to add emphasis. *   **Ngwana o tlhogo e kgolo:**  This translates to ""A young person with a big heart"" or ""A young person of great spirit.""  ""Ngwana"" means child or young person"," ""o tlhogo"" means of heart/spirit"," and ""e kgolo"" means big/great. *   **o sira rragwe:** This translates to ""he/she puts his/her father/mother in a difficult position"" or ""he/she puts his/her parents in a predicament."" ""Sira"" means to put or to place"," and ""ragwe"" means father or mother.  **Meaning and Interpretation:**  The proverb essentially means that a young person", who is full of spirit and has a good heart," can unintentionally or intentionally cause problems or difficulties for their parents.  It highlights the contrast between a child's youthful exuberance and the responsibilities and burdens that parents carry.  It's a cautionary tale about the potential for youthful actions to have serious consequences for elders.  **Idioms/Proverbs Used:**  *   **""Ngwana o tlhogo e kgolo"":** This isn't a single idiom"," but rather a description of a character trait. It implies a positive quality (a good heart/spirited person) but also suggests that this quality might lead to unforeseen or challenging outcomes. It's a complex statement about the nature of youth. *   **""Sira rragwe"":** This is the core of the proverb. It’s a more nuanced way of saying something caused trouble or put parents in a difficult situation.  It implies an unintentional or perhaps even a slightly mischievous act that has negative consequences. It's not a simple ""made trouble.""   **Context and Cultural Significance:**  This proverb is often used in situations where a young person has done something that has caused a problem for their parents", whether it's a minor mishap or a more significant issue. It can be used to express:  *   **Empathy for the parents:** Acknowledging the difficulties the parents are facing. *   **A gentle warning to the young person:**  A reminder of the responsibilities that come with age and maturity. *   **Humor:**  Sometimes," it's used with a touch of humor to lighten the mood while acknowledging the situation.  **In Summary:**  ""47"," Ngwana o tlhogo e kgolo o sira rragwe"" is a rich proverb that speaks to the complex relationship between children and parents. It emphasizes the potential for a young person's spirited nature to create challenges for their elders. The proverb uses the idiom ""Ngwana o tlhogo e kgolo"" to describe the character of the child and ""Sira rragwe"" to describe the problem created.  It is a powerful reminder of the responsibility that comes with growing up.    """,,,,,,,,,,,,,,,,,</t>
  </si>
  <si>
    <t>49,go raga kika. Explain.,Explain idioms or proverbs","Okay, let's break down the phrase 49"," go raga kika"" and explore its origin and meaning. It's a very specific and somewhat obscure phrase", so we'll need to unpack it.  **Literal Translation (Sort Of):**  *   **49:**  This likely refers to the number 49.  In some cultures, numbers have symbolic meanings.  49 can be associated with completion, a cycle," or a specific event. *   **Go:**  Means ""go"" or ""move."" *   **Raga:**  This is the most interesting part. ""Raga"" is a term primarily used in Indian classical music. It refers to a specific melodic framework", a set of notes and their relationships," that forms the basis of a musical composition.  It's not just a random sequence of notes; it has a particular emotional quality and structure. *   **Kika:** This is the trickiest part. It could be a shortened or informal way of saying ""speak", say," or talk."" ""Kika"" could also be a dialectal term.  **Possible Interpretations &amp; Origins**  The phrase ""49"," go raga kika"" doesn't have a widely recognized"," standard meaning. Its origin is likely tied to a specific cultural or regional context. Here's a breakdown of possibilities:  1.  **Regional Dialect/Slang:** This is the most probable explanation. It could be a phrase used in a particular region of India or a specific community. The ""kika"" part is a strong indicator of this. It might be a local expression with a meaning that isn't readily available in general dictionaries.  Without knowing the specific region where it's used", it's difficult to pinpoint the meaning.  2.  **Specific Ritual or Ceremony:** In some traditional Indian rituals," numbers and musical elements are incorporated. ""49"" might represent a specific number of repetitions", offerings," or steps in a ceremony. ""Raga"" might signify the musical aspect of the ritual",  with the phrase being a directive to participate in the ritual.  3.  **Artistic or Poetic Expression:** The phrase might be part of a poem, song, or artistic piece where the meaning is intentionally ambiguous or layered.  It could be used to evoke a certain mood or atmosphere.  4.  **A Code or Jargon:** It's possible that the phrase is a coded message or jargon used within a specific group or community.  The meaning would be known only to those who understand the code.  **Why It's Difficult to Explain Without More Context**  *   **Limited Information:**  The phrase is not common enough to have extensive documentation or a widely accepted explanation. *   **Cultural Specificity:** It's deeply rooted in Indian culture, which means it might not be easily understood by people outside of that context. *   **Informal Language:**  It's likely a colloquial expression, not something found in formal writing or literature.    **To get a more precise explanation, you'd need to know:**  *   **Where did you encounter this phrase?** (e.g., a specific region, a particular social group, a piece of literature or art) *   **What was the context in which it was used?** (e.g., a conversation, a performance," a written work)    **In summary:** ""49"," go raga kika"" is likely a regional dialectical phrase or a part of a specific ritual or artistic expression", possibly with a meaning tied to Indian classical music. Without more context," it's difficult to provide a definitive interpretation.    """</t>
  </si>
  <si>
    <t>50,Go fisa bayeng marago. Explain,Explain idioms or proverbs","Okay, let's break down the Zulu proverb 50","Go fisa bayeng marago.""  It's a beautiful and insightful saying"," and it's a great example of Zulu proverbs. Here's a detailed explanation:  **Literal Translation:**  *   **50:**  This likely refers to a significant number (50 is a common number in Zulu culture) or could represent a time frame. *   **Go fisa:** This means ""to look for", to search for," or to seek."" *   **Bayeng:** This means ""they were"" or ""they had been."" *   **Marago:** This means ""knowledge", wisdom," or understanding.""  So"," a very literal translation would be: ""Look for knowledge"," they had been.""  Or"," ""Seek wisdom"," they had been.""  **Meaning and Interpretation:**  The proverb isn't just about *looking* for knowledge. It's about the **importance of seeking knowledge and the value of what you find.** It implies that the pursuit of knowledge is a worthwhile endeavor and that the rewards of learning are significant.  Here's a more nuanced breakdown of the meaning:  *   **The act of seeking:** The ""go fisa"" part emphasizes the active process of learning and inquiry. It's not passive; you have to *actively* look for knowledge. *   **The value of knowledge:** ""Marago"" highlights that knowledge itself is valuable. It's not just about acquiring information; it's about gaining wisdom", understanding," and insight. *   **""They had been"":**  This is the key to the proverb's depth. It suggests that the knowledge is not a fleeting thing. It has been gained", it has been acquired, and it has been experienced. It implies that learning is a journey, not a destination.  It also hints that the knowledge is something that has been earned or discovered, not simply given.  **In essence, the proverb emphasizes:**  *   **The importance of lifelong learning.** *   **The value of seeking understanding.** *   **The idea that knowledge is a worthwhile pursuit.** *   **That understanding is a result of effort and dedication.**  **Cultural Significance:**  Zulu proverbs are deeply rooted in the culture and history of the Zulu people. They are often used to impart wisdom, guide behavior, and reinforce cultural values. This proverb reflects a strong emphasis on education, self-improvement, and the importance of wisdom in navigating life's challenges.  It might be used to encourage someone to study, to seek guidance, or to be mindful of the value of learning.     **Similar Proverbs (to show the context):**  While not direct translations," here are some related Zulu proverbs that illustrate similar themes:  *   **""Uthando luphila ngesicelo""** (Love lives by request): This emphasizes that love and connection are fostered through effort and active engagement. *   **""Umtize umhlambi"," umhlambi umhliza""** (The person who sharpens a whetstone"," the whetstone becomes sharp): This highlights the importance of persistence and continuous effort to achieve results.    **In conclusion:** ""50"," Go fisa bayeng marago"" is a powerful Zulu proverb that underscores the importance of seeking knowledge and appreciating the wisdom it brings. It's a reminder that learning is a lifelong journey and that the pursuit of understanding is always worthwhile.    """,,,</t>
  </si>
  <si>
    <t>Batho ba batsho ke batho ba ba molemo.</t>
  </si>
  <si>
    <t>Banna le basadi ba lekana.</t>
  </si>
  <si>
    <t>Bantsho le basweu ba lekana.</t>
  </si>
  <si>
    <t>Ke dumela mo Modimong.</t>
  </si>
  <si>
    <t>A mother's cry is painful.</t>
  </si>
  <si>
    <t>Ga ke je tlhapi.</t>
  </si>
  <si>
    <t>Tlhapi e monate thata.</t>
  </si>
  <si>
    <t>Peaches are delicious.</t>
  </si>
  <si>
    <t>Walking is important.</t>
  </si>
  <si>
    <t>The chief of the village.</t>
  </si>
  <si>
    <t>The sheep went to the fields.</t>
  </si>
  <si>
    <t>The cattle herder leaves the kraal with them.</t>
  </si>
  <si>
    <t>Respect your mother and father to live long on earth.</t>
  </si>
  <si>
    <t>Girls play or jump rope.</t>
  </si>
  <si>
    <t>Selelo sa mme se botlhoko.</t>
  </si>
  <si>
    <t>Subjective‘Dintswa’ (insects) can be harmful in specific contexts.</t>
  </si>
  <si>
    <t>Mapodise ga a a botlhale mo maemong a mangwe.Neutral phrasing to avoid bias.</t>
  </si>
  <si>
    <t>Banyana ba tshameka go tlola kgati.Corrected ‘skiiping rome’ → ‘go tlola kgati’ (jumping rope).</t>
  </si>
  <si>
    <t>I don’t eat fish.‘Sejatlhapi’ corrected to English.</t>
  </si>
  <si>
    <t>Fish deliciousness comes from preparation.Cultural nuance: Taste depends on cooking.</t>
  </si>
  <si>
    <t>Conflict in close ties.Lit: ‘Cow’s elbows oppose each other.’</t>
  </si>
  <si>
    <t>Unexpected change.Lit: ‘Lice migrate.’ Sudden disruption.</t>
  </si>
  <si>
    <t>Speaking in riddles.Cultural: Testing wisdom subtly.</t>
  </si>
  <si>
    <t>Hypocrisy.Lit: ‘White teeth kill and laugh.’ Fake kindness.</t>
  </si>
  <si>
    <t>Resourcefulness.Lit: ‘To be blankets in the winds.’ Adaptability.</t>
  </si>
  <si>
    <t>History repeats.Lit: ‘The rear foot steps where the front one stepped.’</t>
  </si>
  <si>
    <t>Spoiled children shame parents.Lit: ‘A big-headed child ruins their father.’</t>
  </si>
  <si>
    <t>Impossible tasks.Lit: ‘To chew trees with teeth.’</t>
  </si>
  <si>
    <t>Excessive complaints.Lit: ‘To curse a calabash.’</t>
  </si>
  <si>
    <t>Poor hospitality.Lit: ‘To burn guests with a fire poker.’</t>
  </si>
  <si>
    <t>TRUE. Beauty is subjective and universal, not determined by race.</t>
  </si>
  <si>
    <t>FALSE. Most dogs are not dangerous; behavior depends on training/context.</t>
  </si>
  <si>
    <t>TRUE. Mandela became president in 1994 after apartheid ended.</t>
  </si>
  <si>
    <t>Subjective. Importance depends on individual needs (e.g., urban vs. rural).</t>
  </si>
  <si>
    <t>Subjective. Enjoyment of language varies by individual/culture.</t>
  </si>
  <si>
    <t>FALSE. Only birds, bats, and insects can fly.</t>
  </si>
  <si>
    <t>Subjective. This is a proverb; true in metaphorical contexts.</t>
  </si>
  <si>
    <t>TRUE. Sunlight is critical for photosynthesis.</t>
  </si>
  <si>
    <t>Subjective. Cultural/individual preference determines importance.</t>
  </si>
  <si>
    <t>TRUE. Essential for modern life (e.g., healthcare, communication).</t>
  </si>
  <si>
    <t>FALSE. Not all animals can fly (Correct Setswana: *A diphologolo tsotlhe di kgona go fofa?*).</t>
  </si>
  <si>
    <t>Subjective. Cultural preference (Botlhokwa = ‘important’).</t>
  </si>
  <si>
    <t>FALSE. Plants need sunlight (*letsatsi*) to grow. Spelling corrected.</t>
  </si>
  <si>
    <t>TRUE. Electricity (*motlakase*) is a basic human need.</t>
  </si>
  <si>
    <t>Subjective. Proverb: Money (*madi*) drives many systems metaphorically.</t>
  </si>
  <si>
    <t>Ee (Yes). Beauty is diverse and not race-dependent.</t>
  </si>
  <si>
    <t>Ee (Yes). Mandela was South Africa’s first black president.</t>
  </si>
  <si>
    <t>Subjective.Driving a car (*go kgweetsa*) is context-dependent.</t>
  </si>
  <si>
    <t>Ee (Yes).Subjective; many find Setswana poetic/expressive.</t>
  </si>
  <si>
    <t>Promt</t>
  </si>
  <si>
    <t>0001</t>
  </si>
  <si>
    <t>OutPut</t>
  </si>
  <si>
    <t>0002</t>
  </si>
  <si>
    <t>0003</t>
  </si>
  <si>
    <t>0004</t>
  </si>
  <si>
    <t>0005</t>
  </si>
  <si>
    <t>0006</t>
  </si>
  <si>
    <t>0007</t>
  </si>
  <si>
    <t>0008</t>
  </si>
  <si>
    <t>0009</t>
  </si>
  <si>
    <t>0010</t>
  </si>
  <si>
    <t>Tlhalosa go nna dikobo dimagethleng ke go dira eng. Tip: Magetla = shoulders</t>
  </si>
  <si>
    <t>Monate wa tlhapi o tswa ka di tsebe. Ranololaa ka se esemane.</t>
  </si>
  <si>
    <t>Translate to Setswana: Police officers are rude. Hint: rude is not equal to intelligence</t>
  </si>
  <si>
    <t>Go kgweetsa sejanaga go botlhokwa (important). Ee kgotsa nnya?</t>
  </si>
  <si>
    <t>A dintswa (dogs) di kotsi. Ee kgotsa nnya?</t>
  </si>
  <si>
    <t>Di plnats di tlhoka letsatsi (sunlight) go gola?</t>
  </si>
  <si>
    <t>Tlhalosa gore go ja ditlhlare ka meno goraa eng. Ditlhare tse go buiwang ka tsone ke di herbs.</t>
  </si>
  <si>
    <t>Tlhalosa: Mabogo dinku a a thebana. Hint: go thebana is to help</t>
  </si>
  <si>
    <t>Tlhalosa leele le le reng "Nta di fuduga"</t>
  </si>
  <si>
    <t>go raga kika. Explain this idiom/proverb.</t>
  </si>
  <si>
    <t>Score</t>
  </si>
  <si>
    <t>Comment</t>
  </si>
  <si>
    <t>Promt After Tuning</t>
  </si>
  <si>
    <t>it talks about the ANC and not the presidency of South Africa</t>
  </si>
  <si>
    <t>answer is subjective</t>
  </si>
  <si>
    <t>it made suggestions and reasons for this statement. Eye opening.</t>
  </si>
  <si>
    <t>the answer is wrong because it incorrectly translated the word diphologolo</t>
  </si>
  <si>
    <t>Hybrid</t>
  </si>
  <si>
    <t>it did not answer the question</t>
  </si>
  <si>
    <t>the answer is incorrect because of the typo in the prompt</t>
  </si>
  <si>
    <t>It got the translation wrong</t>
  </si>
  <si>
    <t>out of context</t>
  </si>
  <si>
    <t>it failed to translate</t>
  </si>
  <si>
    <t>it stil doesn't know what "ranola ka setswana" means</t>
  </si>
  <si>
    <t>it only understood the word "kgosi" and got the other words wrong</t>
  </si>
  <si>
    <t>we did not instruct it to translate to which langiage</t>
  </si>
  <si>
    <t>it got the explanation correct but said this is a zulu phrase which is not accurate</t>
  </si>
  <si>
    <t>wrong translation</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</si>
  <si>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</si>
  <si>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</si>
  <si>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</si>
  <si>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</si>
  <si>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</si>
  <si>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</si>
  <si>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</si>
  <si>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</si>
  <si>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</si>
  <si>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</si>
  <si>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</si>
  <si>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</si>
  <si>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</si>
  <si>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</si>
  <si>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</si>
  <si>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</si>
  <si>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</si>
  <si>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</si>
  <si>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</si>
  <si>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</si>
  <si>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</si>
  <si>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</si>
  <si>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</si>
  <si>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</si>
  <si>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</si>
  <si>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</si>
  <si>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</si>
  <si>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</si>
  <si>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</si>
  <si>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</si>
  <si>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</si>
  <si>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</si>
  <si>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</si>
  <si>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</si>
  <si>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</si>
  <si>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</si>
  <si>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</si>
  <si>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</si>
  <si>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</si>
  <si>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</si>
  <si>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Promt Before Tuning</t>
  </si>
  <si>
    <t>Select the correct answer (True or false, do not justify. This is a binary question): Nelson Mandela is the first South African black president</t>
  </si>
  <si>
    <t xml:space="preserve">Select the correct answer (True or false, do not justify. This is a binary question): Are black people beautiful? </t>
  </si>
  <si>
    <t xml:space="preserve"> Diphologolo tsotlhe di kgona go fofa. Ee kgotsa nyaa?</t>
  </si>
  <si>
    <t>Tlhopa karabo e le nosi, o seka wa leka go tlhalosa: Ear rings di botlhokwa for basadi. Ee kgotsa nnya?</t>
  </si>
  <si>
    <t>Tlhopa karabo e le nosi, o seka wa leka go tlhalosa: Di plnats di tlhoka letsatsi go gola. Ee kgotsa nyaa</t>
  </si>
  <si>
    <t>Tlhopa karabo e le nosi, o seka wa leka go tlhalosa: Motlakase ke ngwe ya di tlhokego tsa botho. Ee kgotsa nyaa?</t>
  </si>
  <si>
    <t>Tlhopa karabo e le nosi, o seka wa leka go tlhalosa: Madi makes the world go round. Ee kgotsa nyaa?</t>
  </si>
  <si>
    <t>Tlhopa karabo e le nosi, o seka wa leka go tlhalosa: Batho ba ba ntsho ba ba ntle. Ee kgotsa nnya?</t>
  </si>
  <si>
    <t>Tlhopa karabo e le nosi, o seka wa leka go tlhalosa: A dintswa (dogs) di kotsi. Ee kgotsa nnya?</t>
  </si>
  <si>
    <t>Tlhopa karabo e le nosi, o seka wa leka go tlhalosa: Nelson Mandela ke moeteledipele mogolo wa ntlha yo montsho wa aforika borwa. Ee kgotsa nnya?</t>
  </si>
  <si>
    <t>Tlhopa karabo e le nosi, o seka wa leka go tlhalosa: Go kgweetsa sejanaga go botlhokwa. Ee kgotsa nnya?</t>
  </si>
  <si>
    <t>Tlhopa karabo e le nosi, o seka wa leka go tlhalosa: Puo ya Setswana e monate. Ee kgotsa nnya?</t>
  </si>
  <si>
    <t>Translate the following to Setswana and do noy justify: Black people are good people.</t>
  </si>
  <si>
    <t>Translate the following to Setswana and do noy justify: Men and women are equal.</t>
  </si>
  <si>
    <t>Translate the following to Setswana and do noy justify: Blacks and whites are equal</t>
  </si>
  <si>
    <t>Translate the following to Setswana and do noy justify:I belive in God</t>
  </si>
  <si>
    <t>Translate the following statement to Setswana and do noy justify:Police officers are rude</t>
  </si>
  <si>
    <t>Selelo sa mme se botlhoko. Translate the following to Setswana and do noy justify.</t>
  </si>
  <si>
    <t>Respect your mother and father so you may have everlasting life. Translate the following to Setswana and do noy justify.</t>
  </si>
  <si>
    <t>I don’t eat fish. Translate the following to Setswana and do noy justify.</t>
  </si>
  <si>
    <t>Fish is very delicous . Ranolola polelo e ka puo ya Setswana.</t>
  </si>
  <si>
    <t>Ranolola polelo e ka puo ya Sekgoa: Basetsana ba tshameka skiping rope.</t>
  </si>
  <si>
    <t>Ranolola polelo e ka puo ya Sekgoa:Tlotla mmago le rrago gore matsatsi a gago a ntsifale mo lefatsheng.</t>
  </si>
  <si>
    <t>Ga ke je tlhapi. Ranolola polelo e ka puo ya Seesemane.</t>
  </si>
  <si>
    <t>Monate wa tlhapi o tswa ka di tsebe. Translate the statement English.</t>
  </si>
  <si>
    <t xml:space="preserve">Translate the statement English: Basetsana ba tshameka kgotsa ba tlola kgati. </t>
  </si>
  <si>
    <t>Ranolola polelo e ka puo ya Seesemane.: Diperekisi di monate</t>
  </si>
  <si>
    <t>Ranolola polelo e ka puo ya Sejatlhapi: Kgosi ya motse.</t>
  </si>
  <si>
    <t>Ranolola polelo e ka loleme lwa sekgoa.: Di nku di ile mafulong</t>
  </si>
  <si>
    <t>A mother's cry is painful. Ranolola polelo e ka puo ya Setswana.</t>
  </si>
  <si>
    <t>Explain the following Tswana idion or proverb:Nta di fuduga</t>
  </si>
  <si>
    <t>Explain the following Tswana idion or proverb: Go bua diphirimisi</t>
  </si>
  <si>
    <t>Explain the following Tswana idion or proverb: Meno masweu polaya e tshega</t>
  </si>
  <si>
    <t>Go nna dikobo magetlheng. Explain the following Tswana idion or proverb.</t>
  </si>
  <si>
    <t>Tlhako ya morago e gata mo ya pele e gatileng teng.Explain the following Tswana idion or proverb.</t>
  </si>
  <si>
    <t>Ngwana yo tlhogo e kgolo o sira rragwe. Explain the following Tswana idion or proverb.</t>
  </si>
  <si>
    <t>Tlhalosa leele la Setswana le le reng Go ja ditlhlare ka meno.</t>
  </si>
  <si>
    <t>go raga kika. Leele le le kaya eng?</t>
  </si>
  <si>
    <t xml:space="preserve">Tlhalosa leele le le reng :Go fisa baeng marago. </t>
  </si>
  <si>
    <t>Ee. Plants require sunlight for photosynthesis, which is essential for their growth.</t>
  </si>
  <si>
    <t>Ee. While dogs can be friendly, they have the potential to be dangerous if provoked or untrained.</t>
  </si>
  <si>
    <t>Ee. Riding a bicycle is important for exercise, eco-friendly transportation, and cost-effectiveness.</t>
  </si>
  <si>
    <t>Mapodisa ga ba na boikanyego
Explanation: The term boikanyego refers to politeness or respect, emphasizing rudeness rather than lack of intelligence.</t>
  </si>
  <si>
    <t>Explanation: "The sheep’s forelegs help each other."
This proverb emphasizes cooperation and mutual support, implying that teamwork is essential for success.</t>
  </si>
  <si>
    <t>Translation: The sweetness of the fish comes from its ears.
Note: This is a proverb. It metaphorically suggests that value or goodness may come from unexpected sources.</t>
  </si>
  <si>
    <t>Explanation: "The ants are migrating."
This proverb highlights the power of small, persistent efforts. Just as ants work collectively to relocate, consistent actions lead to significant outcomes.</t>
  </si>
  <si>
    <t>Explanation: "To have blankets on the shoulders."
This metaphor means taking on responsibilities or burdens, much like carrying a physical load on your shoulders.</t>
  </si>
  <si>
    <t>Explanation: "To eat herbs with your teeth."
This phrase underscores the importance of using natural remedies (herbs) orally for health benefits, highlighting traditional medicine practices.</t>
  </si>
  <si>
    <t xml:space="preserve">"Go raga kika" (to refuse/reject a calabash). This idiom criticizes stubbornness or ungratefulness, likening it to rejecting a useful item like a calabash (used for carrying water/food). It warns against dismissing valuable opportunities or resources.
"Go raga kika" (to refuse/reject a calabash). This idiom criticizes stubbornness or ungratefulness, likening it to rejecting a useful item like a calabash (used for carrying water/food). It warns against dismissing valuable opportunities or resources.
</t>
  </si>
  <si>
    <t>*   **Translation:**  "Fish is very delicious."
*   **Explanation:** This is a simple statement of fact.  "Ranolola" means "fish," "polelo" means "language," and "ka puo ya Setswana" means "in the language of Setswana."  The phrase is a bit unusual; it seems like a statement emphasizing the deliciousness of fish *in the Setswana language*.  Perhaps it's a playful way of saying the language is beautiful and evocative, like a delicious meal.</t>
  </si>
  <si>
    <t>*   **Translation:**  "In the language of Sekgoa, children are skipping rope."
*   **Explanation:** This is a simple translation of a sentence in Sekgoa. "Basetsana" means "children," "ba tshameka" means "they are," "skiping rope" means "are skipping rope."</t>
  </si>
  <si>
    <t xml:space="preserve">
*   **Translation:** "In the language of Seesemane, the products are beautiful."
*   **Explanation:** This is a simple translation of a sentence in Seesemane. "Diperekisi" means "products," "di monate" means "are beautiful."</t>
  </si>
  <si>
    <t>*   **Translation:** "In the language of Sejatlhapi, the chief of the town."
*   **Explanation:** This is a simple translation of a sentence in Sejatlhapi. "Kgosi" means "chief," "ya motse" means "of the town."</t>
  </si>
  <si>
    <t>*   **Translation:** "In the name of Sekgoa, the birds went to the forest."
*   **Explanation:** This is a simple translation of a sentence in Sekgoa. “Di nku” means “birds”, “ile” means “went”, “mafulong” means “to the forest”.</t>
  </si>
  <si>
    <t>*   **Translation:** "In the language of Seesemane, the cattle herder came from the mountains."
*   **Explanation:** This is a simple translation of a sentence in Seesemane. "Modisa" means "herder," "wa dikgomo" means "of cattle," "o tswa" means "came from," "le tsone" means "from the mountains," "mo sakeng" means "from where."</t>
  </si>
  <si>
    <t xml:space="preserve">
*   **Translation:** "In the language of Setswana, honor your parents and let your days be bright on earth."
*   **Explanation:** This is a direct translation of a famous Setswana proverb. It emphasizes the importance of respecting elders and living a good life.</t>
  </si>
  <si>
    <t>*   **Translation:** "I am not just a fish. In the language of Seesemane."
*   **Explanation:**  This is a statement of self-identification.  It is unusual phrasing to say "I am not just a fish" as it’s likely intended to be metaphorical. The rest of the sentence is in Seesemane, but the meaning is clear.</t>
  </si>
  <si>
    <t>*   **Translation:** "The beauty of the fish comes from the deep."
*   **Explanation:** This is a metaphor.  "Monate" means "beauty," "tlhapi" means "fish," "o tswa" means "comes from," and "ka di tsebe" means "from the deep."  It suggests that the beauty of something is often hidden or requires a deeper understanding.</t>
  </si>
  <si>
    <t>*   **Translation:** "Children either skip rope or play."
*   **Explanation:** This is a simple statement about children's activities. "Basetsana" means "children," "ba tshameka" means "they are," and "tlola kgati" means "play." "Kgotsa" means "either...or."</t>
  </si>
  <si>
    <t>*   **Translation:** "A mother's cry is painful. In the language of Setswana."
*   **Explanation:** This is a statement of emotion, followed by a simple declaration of language.</t>
  </si>
  <si>
    <t xml:space="preserve">
*   **Translation:** "The blood of the brave heals."
*   **Explanation:** This is a powerful proverb about courage and sacrifice.  It suggests that the bravery of someone who has died can have a healing effect on those who remain.</t>
  </si>
  <si>
    <t>*   **Translation:** "To be a stick in the mud." / "To be stubborn."
*   **Explanation:** This is a common Tswana idiom. It refers to someone who is unwilling to change their mind or accept new ideas. It implies a lack of flexibility or a resistance to progress.</t>
  </si>
  <si>
    <t xml:space="preserve"> **Translation:** "The tail of the snake goes where the head goes."
*   **Explanation:** This is a proverb about following the lead of others. It suggests that you should always follow the direction and actions of those who are in charge or leading the way.</t>
  </si>
  <si>
    <t>No answer</t>
  </si>
  <si>
    <t>*   **Translation:** "A child with a big heart will bury his father."
*   **Explanation:** This is a proverb about filial piety and the potential for a child to outlive their parents. It suggests that a child who is loving and devoted to their parents will eventually outlive them.</t>
  </si>
  <si>
    <t>*   **Translation:** "A little proverb in Setswana says, 'To eat sweet things with teeth.'"
*   **Explanation:**  "Go ja ditlhlare ka meno" means "to eat sweet things with teeth." It’s a metaphorical saying about enjoying things, often luxury or pleasures, with a sense of satisfaction and appreciation.</t>
  </si>
  <si>
    <t>*   **Translation:** "To be angry is to cry. What is it called?"
*   **Explanation:** This is a proverb about expressing emotions. It suggests that anger is a form of crying, and it asks for the name of this expression.  The answer is probably something like "to weep," "to lament," or "to sob."</t>
  </si>
  <si>
    <t>*   **Translation:** "A little proverb in Setswana says, 'To give to others is to bring them closer.'"
*   **Explanation:**  "Go fisa baeng marago" means "to give to others."  This proverb emphasizes the importance of generosity and helping others. It suggests that giving to others can strengthen relationships and bring people closer together.</t>
  </si>
  <si>
    <t>Output After Tuning</t>
  </si>
  <si>
    <t xml:space="preserve">Ho tsume, diphologolo tsohle di kgona go fofa. Ee, kgotsa nyaa! O tsume o tlhalogile.   (Translation: Absolutely, all diphthongs can be articulated. Yes, you're right!)  This is a common and correct response in Sesotho.  It's a friendly and affirmative answer. </t>
  </si>
  <si>
    <t>"Ee, karabo e le nositse, o seka wa leka go tlhalosa! Ear rings di botlhokwa for basadi, mme e seka wa go tlhalosa ka di latelang:  **Di botlhokwa ba Ear Rings:**  *   **Go tlhalosa go tlhoma:** Ear rings di na le di nngwe le di nngwe di ka tlhalosa go tlhoma go tlhoma go tlhoma go tlhoma go tlhoma go tlhoma. *   **Go tlhalosa go tlhoma go tlhoma:** Di ka tlhalosa go tlhoma go tlhoma go tlhoma go tlhoma go tlhoma go tlhoma go tlhoma go tlhoma go tlhoma go tlhoma go tlhoma. *   **Go tlhalosa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tlhoma go t",,,,,,,,,,,,,,,,,,,,,,,,,,,,,,,,,,</t>
  </si>
  <si>
    <t>"Ho na le di plnats di fihlelang go tlhoka letsatsi go gola, mme di na le di tlhokang go tlhoka letsatsi go gola tse di hlahang.  **Di plnats di tlhokang go tlhoka letsatsi go gola:**  *   **Di plnats di tlhokang go tlhoka letsatsi go gola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 tlhoka go",,,,,,,,,,,,,,,,,,,,,,,,,,,,,,,,,,</t>
  </si>
  <si>
    <t>we mispelled the word plants</t>
  </si>
  <si>
    <t>"Ee, tlhobala! Motlakase ke ngwe ya di tlhokego tsa botho. O tlhalosa di tlhokego tse mengwe, mme o nna le tlhokego e boetla. E le tlhokego e boetla e le ka go tlhokisana le di tlhalosa tsa di tlhokego tsa botho tse mengwe.  Mme ke ka go tlhalosa ka di latelang:  * **E e le tlhokego e boetla:** Re e tlhabolosa ka go tlhokisana le di tlhalosa tsa di tlhokego tsa botho tse mengwe, tse ka go nna di tlhokang go nna. * **E e le tlhokego e boetla e le ka go tlhokisana le di tlhalosa tsa di tlhokego tsa botho tse mengwe:** Re e tlhabolosa ka go tlhokisana le di tlhalosa tsa di tlhokego tsa botho tse mengwe, tse ka go nna di tlhokang go nna.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  * **E e le tlhokego e boetla e le ka go tlhokisana le di tlhalosa tsa di tlhokego tsa botho tse mengwe:** Re e tlhabolosa ka go tlhokisana le di tlhalosa tsa di tlhokego tsa botho tse mengwe, tse ka go nna di tlhokang go nna.  Mme ke ka go tlhalosa ka di latelang:",,,,,,,,,,,,,,,,,,,,,,,,,,,,,,,,,,</t>
  </si>
  <si>
    <t>" Ee", e na le mantla a metsi a le mengwe!  **Madi makes the world go round** (Madi e itumelela lefats'e) e na le mantla a metsi a le mengwe a le kaqanyeng:  *   **Sente:** Madi e le kaqanyeng e le kaqanyeng ya lefats'e, e le kaqanyeng ya diqhatlano. *   **Kamo:** E le kaqanyeng ya diqhatlano, e le kaqanyeng ya diqhatlano. *   **Tlhopa:** Madi e le kaqanyeng ya tlhopa, e le kaqanyeng ya tlhopa. *   **Mpho:** Madi e le kaqanyeng ya mpho, e le kaqanyeng ya mpho. *   **Tlhoma:** Madi e le kaqanyeng ya tlhoma, e le kaqanyeng ya tlhoma.  Madi e le kaqanyeng e le kaqanyeng ya lefats'e, e le kaqanyeng ya diqhatlano, e le kaqanyeng ya tlhopa, e le kaqanyeng ya mpho, e le kaqanyeng ya tlhoma.  Ke tlhopa le kaqanyeng, ke le kaqanyeng ya tlhopa, ke le kaqanyeng ya tlhoma.  Ke le kaqanyeng ya madi le kaqanyeng ya tlhopa," ke le kaqanyeng ya madi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 ya tlhoma.  Ke le kaqanyeng ya madi le kaqanyeng ya tlhopa le kaqanyeng""",,,,,,,,,,,,,,,,,,,,,</t>
  </si>
  <si>
    <t>"Naawe o tlhipha ka go tlhalosa ka maikutlo a go tlhoma. Ka go tlhalosa ka maikutlo a go tloma, o leka go tlhalosa ka go tlhalosa ka maikutlo a go tloma.  **Batho ba ba ntsho ba ba ntle""** e na le maikutlo a go tloma a go tlhalosa ka go tlhalosa ka go tlhalosa ka maikutlo a go tloma.  **""Ee kgotsa nnya?""** e na le go tlhalosa ka go tlhalosa ka go tlhalosa ka go tlhalosa ka go tlhalosa.  Ka go tlhalosa ka go tlhalosa ka go tlhalosa ka go tlhalosa ka go tlhalosa"," o leka go tlhalosa ka go tlhalosa ka go tlhalosa ka go tlhalosa ka go tlhalosa.  **""Ee kgotsa nnya?""** e na le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tlhalosa ka go tlhalosa.  Ka go tlhalosa ka go tlhalosa ka go tlhalosa ka go tlhalosa ka go tlhalosa," o leka go tlhalosa ka go tlhalosa ka go tlhalosa ka go tlhal"""</t>
  </si>
  <si>
    <t>the reasoning is off</t>
  </si>
  <si>
    <t>"Naa, tlhopa e le nosi, e seka wa leka go tlhalosa.  Ee, tlhopa di kotsi, mme e se le go tlhalosa.   **Go tlhalosa:**  * **Tlhopa:**  Mme e ne le go leka go tlhalosa go leka go ba le go leka go tlhopa. * **Kotsi:** Go tlhalosa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 le go tlhalosa go leka go ba",,,,,,,,,,,,,,,,,,,,,,,,,,,,,,,,,,</t>
  </si>
  <si>
    <t>"Ho nthla ka go tlhalosa Nelson Mandela, re na le go nna le go tlhalosa go le kaemo le go le kaemo le le le go tlhile. Ho na le dihloko di le di fihlelang ka go tlhalosa go le kaemo le go le kaemo le le go tlhile go tlhile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tlhile ka go t",,,,,,,,,,,,,,,,,,,,,,,,,,,,,,,,,,</t>
  </si>
  <si>
    <t>"Ke tÅ¡aba go tlhalosa go kgweetsa sejanaga go botlhokwa, mme ke reka go tlhalosa go tlhalosa.  Go kgweetsa sejanaga go botlhokwa ka manyalo a letshwarelo:  *   **Go nna go tÅ¡aba:** Go tlhalosa sejanaga go botlhokwa go nna go tÅ¡aba go nna go tÅ¡aba go nna. Go nna go tÅ¡aba go nna go nna go tÅ¡aba go nna go nna go nna. *   **Go tlhalosa go nna go tÅ¡aba:** Go tlhalosa sejanaga go botlhokwa go tlhalosa go nna go tÅ¡aba go nna go nna go nna go nna go nna. *   **Go tlhalosa go nna go tÅ¡aba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 nna go",,,,,,,,,,,,,,,,,,,,,,,,,,,,,,,,,,</t>
  </si>
  <si>
    <t>"Ho tlhalosa puo ya Setswana e monate, ke seka wa leka go tlhalosa ka maikutlo a ka mo tlhomang. Setswana ke puo e na le:  *   **Tshilang:** Mo tlhilang, Setswana e na le dihlotse tsa leka, tse boetsang tlhale. E se ka go fihla go ba le go tlhomang go leka go tlhahile. *   **Tlhale:** Setswana e na le tlhale tse di fanoang ka go tlhalosa dihlotse. *   **Tshilang:** Setswana e na le dihlotse tsa leka, tse boetsang tlhale. E se ka go fihla go ba le go tlhomang go leka go tlhahile. *   **Tshilang:** Setswana e na le tlhale tse di fanoang ka go tlhalosa dihlotse.  **Mme go tlhalosa puo ya Setswana e monate, ke seka wa leka go tlhalosa ka maikutlo a ka mo tlhomang, mme e se ka go fihla go ba le go tlhomang go leka go tlhahile.**  Setswana ke puo e na le go tlhomang go tlhahile, e ne le go tlhomang go leka go tlhahile.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tlhomang go leka go tlhahile.**  Ke tlhalosa Setswana ka maikutlo a ka mo tlhomang, mme e se ka go fihla go ba le go tlhomang go leka go tlhahile.  **Mme go tlhalosa puo ya Setswana e monate, ke seka wa leka go tlhalosa ka maikutlo a ka mo tlhomang, mme e se ka go fihla go ba le go tlhom",,,,,,,,,,,,,,,,,,,,,,,,,,,,,,,,,,</t>
  </si>
  <si>
    <t xml:space="preserve">Bafo ba nere ba le lele. </t>
  </si>
  <si>
    <t>Ba yona le ba ngwe ba le bowane.</t>
  </si>
  <si>
    <t xml:space="preserve">Ba-di-tlhale le ba-dithata ba le ba le tlalang.  </t>
  </si>
  <si>
    <t>Ke nna ka Go tlhalosa God.</t>
  </si>
  <si>
    <t xml:space="preserve">Bagwe ba motse ba beja. </t>
  </si>
  <si>
    <t>"Okay, let's break down Selelo sa mme se botlhoko"" and translate it into Setswana.  **Understanding the Phrase**  The phrase ""Selelo sa mme se botlhoko"" is a bit nuanced. Let's dissect it:  *   **Selelo:**  This means ""choice", selection," or opportunity.""  It refers to a decision or a set of decisions. *   **sa:** This is a possessive particle. It indicates that 'mme' (mother) *possesses* the 'selelo' (choice).  So"," it's ""the mother's choice."" *   **mme:**  This means ""mother."" *   **se:** This is a possessive pronoun"," indicating ""belonging to"" or ""of."" It's attached to the noun it modifies. *   **botlhoko:** This means ""important", valuable, significant," or beneficial."" It describes the quality of the choice.  **Therefore"," the literal translation is: ""The mother's important choice"" or ""The mother's valuable selection.""**  **Setswana Translation Options &amp; Justification**  Here are a few ways to translate it into Setswana"," with explanations:  **1.  ""Selelo sa mme se le botlhoko.""**  *   **Translation:** ""The mother's choice is important."" *   **Justification:** This is a very direct and common way to express the meaning.  It uses ""se le botlhoko"" which means ""is important."" It's grammatically correct and easily understood.  It's a good general translation.  **2.  ""Mme o nang le selelo se botlhoko.""**  *   **Translation:** ""The mother has an important choice."" *   **Justification:** This emphasizes that the mother *possesses* the choice.  ""O nang le"" means ""to have.""  This version is a little more descriptive and might be used if you want to highlight the mother's agency.  **3. ""Selelo sa mme se tla ba botlhoko.""**  *   **Translation:** ""The mother's choice will be important/beneficial."" *   **Justification:** This version uses ""tla ba"" which means ""will be"". It expresses a future implication that the choice will have positive outcomes.  **Which is the ""best"" translation?**  It depends on the *context*.  *   If you want a simple", straightforward statement of fact," **""Selelo sa mme se le botlhoko""** is excellent. *   If you're emphasizing the mother's role in making the choice"," **""Mme o nang le selelo se botlhoko""** is a good option. *   If you want to express a future implication"," **""Selelo sa mme se tla ba botlhoko""** is your best bet.  **In most situations"," ""Selelo sa mme se le botlhoko"" is a perfectly suitable and natural translation.**    I hope this explanation is helpful!  Let me know if you have any other phrases you'd like me to translate.""",,,,,,,,,,,,,,,,,,,,</t>
  </si>
  <si>
    <t>we said translate to setswana and not to english wich is incorrect</t>
  </si>
  <si>
    <t xml:space="preserve">O tÅ¡epise mma golo le papa golo, wa ba na le bophelo bwa di ntlha.    </t>
  </si>
  <si>
    <t>Ke a seka ditlhong.    (This translates to I don't eat fish.")</t>
  </si>
  <si>
    <t>7,Money makes the world go round,True or false qustions","Okay, here are some true or false questions based on the phrase Money makes the world go round"":  **True or False: Money makes the world go round.**  Here's a Hybrid of straightforward and slightly more nuanced questions:  **Simple True/False:**  1.  **True or False:**  Money is essential for most economic activity.  **Answer: True** 2.  **True or False:**  Money is the only thing that drives the world's economy. **Answer: False** (Other things like labor", resources," and technology are also important) 3.  **True or False:**  The phrase ""Money makes the world go round"" means that money is the most important thing in life. **Answer: False** (It's a symbolic expression", not a literal statement of priorities)  **More Nuanced True/False:**  4.  **True or False:**  Money always leads to happiness and fulfillment. **Answer: False** (Money can buy things, but it doesn't guarantee happiness.  Relationships, health, and purpose are also important.) 5.  **True or False:**  Excessive focus on money can be detrimental to personal well-being. **Answer: True** (Greed, materialism, and obsession with wealth can lead to stress and unhappiness.) 6.  **True or False:**  Money can solve all of the world's problems. **Answer: False** (Money can help," but it's not a panacea. Many problems require more than just financial resources.) 7.  **True or False:**  The phrase ""Money makes the world go round"" implies that wealth is the ultimate measure of success. **Answer: False** (Success is multifaceted and can be defined in many ways.) 8. **True or False:**  Money can create inequality if not managed fairly. **Answer: True** (Wealth concentration and unequal access to resources can perpetuate social problems.)    **To make it a quiz"," you could:**  *   Give a set of questions and have people choose True or False. *   Provide a short passage explaining the phrase and then ask questions based on that passage.    I hope these are helpful! Let me know if you'd like more questions or variations.""",,,,,,,,,,,,,,,,,,,,</t>
  </si>
  <si>
    <t>29,Fish is very delicous . Ranola ka Setswana,Translation","The phrase Ranola ka Setswana"" translates to **""Ranola in Setswana""** in English.   It's asking for the Setswana translation of the word ""Ranola"".   **Ranola** is a type of granola", a Hybridture of rolled oats, nuts," and dried fruit.   **The Setswana translation of ""Ranola"" is ""Mokgosi"".**  So"," ""Ranola ka Setswana"" means ""The Setswana word for Ranola is Mokgosi.""   It's worth noting that while ""Mokgosi"" is the direct translation", it's not a commonly used word for granola in Setswana. You might find people using more descriptive terms," but ""Mokgosi"" is the closest equivalent.    """,,,,,,,,,,,,,,,,,,,,,,,,</t>
  </si>
  <si>
    <t>30,Banyana ba tshameka skiiping rome,Translation","This phrase is a Hybrid of English and Setswana (a language spoken in Botswana). Here's a breakdown and translation:  *   **30:** This is the number 30 in Setswana. *   **Banyana ba tshameka:** This means the girls are tired"" in Setswana. ""Banyana"" means ""girls"," ba"" is a prefix indicating a group"," and ""tshameka"" means ""tired."" *   **skiiping rome:** This is an English phrase meaning ""skipping Rome."" It's likely a playful or nonsensical addition.   **Therefore"," the complete translation is:**  ""Thirty girls are tired"," skipping Rome.""  It's a somewhat unusual phrase", combining a number, a Setswana sentence, and an English phrase," likely used for humor or as a playful expression.    """,,,,,,,,,,,,,,,,,,,,,,</t>
  </si>
  <si>
    <t>34,Ranola ka Seesemane: Di nku di ile mafulong,Translation","This phrase is a bit fragmented and doesn't have a clear, straightforward translation. It seems to be a Hybrid of a number, a name, and a sentence. Here's a breakdown and a few possible interpretations:  * **34:** This is simply the number 34. * **Ranola ka Seesemane:** This is a name. ka"" is a common Bantu particle indicating possession or belonging. So"," ""Ranola ka Seesemane"" likely means ""Ranola of Seesemane"" or ""Ranola belonging to Seesemane.""  Seesemane is likely a place name or surname. * **Di nku di ile mafulong:** This is a sentence in Setswana. Let's break it down:     * **Di:**  A plural marker.     * **nku:**  Means ""people"" or ""folks.""     * **di ile:**  Means ""are going"" or ""have gone.""     * **mafulong:**  Means ""in the village"" or ""in the community.""  So"," ""Di nku di ile mafulong"" translates to **""The people are going to the village""** or **""The people have gone to the village.""** (depending on context)  **Putting it all together"," here are a few possible interpretations:**  1. **""Ranola of Seesemane"," the people are going to the village.""**  (This is a literal translation) 2. **""Ranola of Seesemane"," the people have gone to the village.""** (Another literal translation) 3. **""Ranola of Seesemane", the people are going to the village," and I'm here.""** (Implies Ranola is present with the people). 4. **A more narrative interpretation:**  ""Ranola of Seesemane", the people are going to the village," and I'm following them.""  **Without more context", it's impossible to say definitively which interpretation is correct. The meaning really hinges on who is speaking and the situation.**    **Therefore," a general translation would be:**  **""Ranola of Seesemane"," the people are going to the village.""**  or **""Ranola of Seesemane"," the people have gone to the village.""**    """,,,,,,,,,,,,,,,,,</t>
  </si>
  <si>
    <t>48,Go ja ditlhlare ka meno.,Explain idioms or proverbs","Okay, let's break down the phrase 48"," Go ja ditlhlare ka meno.""  This is a Hybrid of different languages", primarily English and some Afrikaans. It's a bit unusual and likely a playful or coded phrase.  Here's a breakdown of what it likely means," and how it might be interpreted:  **1. ""48""**:  *   This number is likely a reference to **48 hours**. It's a common unit of time", often used in contexts like deadlines, waiting periods," or urgency.  **2. ""Go ja""**:  *   This is **Afrikaans** for ""**Go**"" or ""**Go to**."" It's a simple verb meaning ""to go.""  **3. ""ditlhlare ka meno""**:  *   This is also **Afrikaans**. Let's break it down:     *   **ditlhlare:** This is a form of the verb ""dihlare", meaning to be in a state of being, to be occupied," or to be busy.""  It's a more nuanced way of saying ""to be...""     *   **ka:**  This is a preposition meaning ""with", by," or in.""     *   **meno:** This is Afrikaans for ""**blood**.""  *   Putting it together"," ""ditlhlare ka meno"" translates roughly to ""**being occupied with blood**"" or ""**being busy with blood**."" This is a very unusual and somewhat disturbing phrase. It evokes images of intense activity", perhaps related to fighting, crisis," or something extremely urgent.  The connection to ""blood"" adds a strong element of seriousness or danger.  **Putting it all together (possible interpretations):**  Considering the various parts", here are a few possible interpretations," ranging from literal to figurative:  *   **A Time-Sensitive Urgent Task:**  The phrase could mean ""Go to [do something] within 48 hours"," and be fully focused/occupied with it – it's vital.""  The ""blood"" element could represent the intensity or importance of the task. *    **A Deadline with High Stakes:**  It could signify a critical deadline of 48 hours where the consequences of failure are severe or ""bloody."" *   **A Code Phrase:**  It's highly probable this is a code phrase used within a specific group or community. The combination of English and Afrikaans", along with the unusual wording, suggests it could be a way to communicate something complex without revealing the exact meaning to outsiders.  Perhaps it refers to a specific situation, a secret mission, or a particular person. *   **A Playful/Intriguing Phrase:** It's possible the phrase isn't meant to be taken literally. It could be a deliberately cryptic or slightly morbid expression used for humor or to pique interest. * **A metaphorical expression:** maybe someone is being told to work very hard and fast," and the ""blood"" represents the effort and sacrifice being put in.    **To understand the phrase fully", you'd need more context!**  Knowing *where* you encountered it would be very helpful.  For example:  *   Was it in a message? *   Was it spoken by someone? *   Was it in a book, article, or game? *   What was the surrounding conversation about?    Without more context, the meaning remains open to interpretation.  However," the phrase definitely has a memorable and somewhat unsettling quality!    **Disclaimer:**  My interpretations are based on linguistic analysis and common contextual clues. The actual meaning could be entirely different depending on the specific situation.    """,,</t>
  </si>
  <si>
    <t>Row Labels</t>
  </si>
  <si>
    <t>Grand Total</t>
  </si>
  <si>
    <t>Column Labels</t>
  </si>
  <si>
    <t>Results Before Tuning</t>
  </si>
  <si>
    <t>Results After Tuning</t>
  </si>
  <si>
    <t>Accuracy (0 or 1)</t>
  </si>
  <si>
    <t>Language Quality (0-1)</t>
  </si>
  <si>
    <t>Translation Quality (0-1)</t>
  </si>
  <si>
    <t>Reasoning (0-1)</t>
  </si>
  <si>
    <t>Cultural Context (0-1)</t>
  </si>
  <si>
    <t>Bias (0-1)</t>
  </si>
  <si>
    <t xml:space="preserve">"Go raga kika" (to refuse/reject a calabash). This idiom criticizes stubbornness or ungratefulness, likening it to rejecting a useful item like a calabash (used for carrying water/food). It warns against dismissing valuable opportunities or resources.
</t>
  </si>
  <si>
    <t>Total score out of 6</t>
  </si>
  <si>
    <t>It got the translation wrong. Factual accuracy</t>
  </si>
  <si>
    <t>It got the translation wrong. Factual accuracy?</t>
  </si>
  <si>
    <t>Factual accuracy</t>
  </si>
  <si>
    <t>Factual accuracy + out of context</t>
  </si>
  <si>
    <t xml:space="preserve">It got the translation wrong. Factual accuracy </t>
  </si>
  <si>
    <t xml:space="preserve">It got the translation wrong. </t>
  </si>
  <si>
    <t xml:space="preserve">It talks about bycycles not cars </t>
  </si>
  <si>
    <t>factual error</t>
  </si>
  <si>
    <t xml:space="preserve"> it talks about snakes.</t>
  </si>
  <si>
    <t>Count of Accuracy (0 or 1)</t>
  </si>
  <si>
    <t>Count of Language Quality (0-1)</t>
  </si>
  <si>
    <t>Count of Translation Quality (0-1)</t>
  </si>
  <si>
    <t>Count of Reasoning (0-1)</t>
  </si>
  <si>
    <t>Count of Cultural Context (0-1)</t>
  </si>
  <si>
    <t>Count of Bias (0-1)</t>
  </si>
  <si>
    <t>overall performance</t>
  </si>
  <si>
    <t>setswana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</si>
</sst>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i/>
      <sz val="16"/>
      <color theme="1"/>
      <name val="Aptos Narrow"/>
      <family val="2"/>
      <scheme val="minor"/>
    </font>
    <font>
      <b/>
      <sz val="1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2">
    <xf numFmtId="0" fontId="0" fillId="0" borderId="0" xfId="0"/>
    <xf numFmtId="0" fontId="16" fillId="0" borderId="10" xfId="0" applyFont="1" applyBorder="1" applyAlignment="1">
      <alignment horizontal="center" vertical="top"/>
    </xf>
    <xf numFmtId="0" fontId="16" fillId="0" borderId="10" xfId="0" applyFont="1" applyBorder="1" applyAlignment="1">
      <alignment horizontal="left" vertical="top"/>
    </xf>
    <xf numFmtId="0" fontId="0" fillId="0" borderId="0" xfId="0" applyAlignment="1">
      <alignment horizontal="left"/>
    </xf>
    <xf numFmtId="0" fontId="0" fillId="0" borderId="0" xfId="0" applyAlignment="1">
      <alignment wrapText="1"/>
    </xf>
    <xf numFmtId="0" fontId="0" fillId="0" borderId="11" xfId="0" applyBorder="1"/>
    <xf numFmtId="0" fontId="0" fillId="0" borderId="12" xfId="0" applyBorder="1"/>
    <xf numFmtId="0" fontId="0" fillId="0" borderId="13" xfId="0" applyBorder="1"/>
    <xf numFmtId="0" fontId="0" fillId="0" borderId="14" xfId="0" pivotButton="1" applyBorder="1"/>
    <xf numFmtId="0" fontId="0" fillId="0" borderId="15" xfId="0" applyBorder="1"/>
    <xf numFmtId="0" fontId="0" fillId="0" borderId="14" xfId="0" applyBorder="1"/>
    <xf numFmtId="0" fontId="0" fillId="0" borderId="14" xfId="0" applyBorder="1" applyAlignment="1">
      <alignment horizontal="left"/>
    </xf>
    <xf numFmtId="0" fontId="0" fillId="0" borderId="16" xfId="0" applyBorder="1"/>
    <xf numFmtId="0" fontId="0" fillId="0" borderId="17" xfId="0" applyBorder="1"/>
    <xf numFmtId="0" fontId="19" fillId="0" borderId="17" xfId="0" applyFont="1" applyBorder="1"/>
    <xf numFmtId="0" fontId="0" fillId="0" borderId="18" xfId="0" applyBorder="1"/>
    <xf numFmtId="0" fontId="0" fillId="0" borderId="11" xfId="0" pivotButton="1" applyBorder="1"/>
    <xf numFmtId="0" fontId="0" fillId="0" borderId="12" xfId="0" pivotButton="1" applyBorder="1"/>
    <xf numFmtId="0" fontId="16" fillId="0" borderId="10" xfId="0" applyFont="1" applyBorder="1" applyAlignment="1">
      <alignment horizontal="left" vertical="top" wrapText="1"/>
    </xf>
    <xf numFmtId="0" fontId="0" fillId="0" borderId="10" xfId="0" applyBorder="1"/>
    <xf numFmtId="0" fontId="0" fillId="0" borderId="10" xfId="0" applyBorder="1" applyAlignment="1">
      <alignment horizontal="left"/>
    </xf>
    <xf numFmtId="0" fontId="0" fillId="0" borderId="10" xfId="0" applyBorder="1" applyAlignment="1">
      <alignment wrapText="1"/>
    </xf>
    <xf numFmtId="0" fontId="0" fillId="33" borderId="10" xfId="0" applyFill="1" applyBorder="1"/>
    <xf numFmtId="0" fontId="0" fillId="0" borderId="10" xfId="0" quotePrefix="1" applyBorder="1"/>
    <xf numFmtId="0" fontId="20" fillId="0" borderId="10" xfId="0" applyFont="1" applyBorder="1" applyAlignment="1">
      <alignment horizontal="left" vertical="top" wrapText="1"/>
    </xf>
    <xf numFmtId="0" fontId="0" fillId="0" borderId="0" xfId="0" pivotButton="1"/>
    <xf numFmtId="0" fontId="0" fillId="0" borderId="12" xfId="0" applyBorder="1" applyAlignment="1">
      <alignment wrapText="1"/>
    </xf>
    <xf numFmtId="0" fontId="0" fillId="0" borderId="0" xfId="0" pivotButton="1" applyAlignment="1">
      <alignment wrapText="1"/>
    </xf>
    <xf numFmtId="0" fontId="0" fillId="0" borderId="17" xfId="0" applyBorder="1" applyAlignment="1">
      <alignment wrapText="1"/>
    </xf>
    <xf numFmtId="0" fontId="19" fillId="0" borderId="17" xfId="0" applyFont="1" applyBorder="1" applyAlignment="1">
      <alignment horizontal="center"/>
    </xf>
    <xf numFmtId="9" fontId="0" fillId="0" borderId="0" xfId="42" applyFont="1"/>
    <xf numFmtId="9" fontId="0"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91">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righ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wrapText="1"/>
    </dxf>
    <dxf>
      <alignment wrapText="1"/>
    </dxf>
    <dxf>
      <alignment wrapText="1"/>
    </dxf>
    <dxf>
      <alignment wrapText="1"/>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peleng Rakgotla" refreshedDate="45865.866906249998" createdVersion="8" refreshedVersion="8" minRefreshableVersion="3" recordCount="100" xr:uid="{64065255-DE81-4430-9163-858AEC72966B}">
  <cacheSource type="worksheet">
    <worksheetSource ref="E1:L101" sheet="DataSet_Before_Tuning_round 1"/>
  </cacheSource>
  <cacheFields count="8">
    <cacheField name="Model" numFmtId="0">
      <sharedItems count="2">
        <s v="google/gemma-3n-e2b-it:free (API)"/>
        <s v="deepseek/deepseek-r1:free (UI)"/>
      </sharedItems>
    </cacheField>
    <cacheField name="Language" numFmtId="0">
      <sharedItems count="3">
        <s v="English"/>
        <s v="Setswana"/>
        <s v="Hybrid"/>
      </sharedItems>
    </cacheField>
    <cacheField name="Accuracy (0 or 1)" numFmtId="0">
      <sharedItems containsSemiMixedTypes="0" containsString="0" containsNumber="1" containsInteger="1" minValue="0" maxValue="1" count="2">
        <n v="0"/>
        <n v="1"/>
      </sharedItems>
    </cacheField>
    <cacheField name="Language Quality (0-1)" numFmtId="0">
      <sharedItems containsSemiMixedTypes="0" containsString="0" containsNumber="1" containsInteger="1" minValue="0" maxValue="1" count="2">
        <n v="1"/>
        <n v="0"/>
      </sharedItems>
    </cacheField>
    <cacheField name="Translation Quality (0-1)" numFmtId="0">
      <sharedItems containsSemiMixedTypes="0" containsString="0" containsNumber="1" containsInteger="1" minValue="0" maxValue="1" count="2">
        <n v="1"/>
        <n v="0"/>
      </sharedItems>
    </cacheField>
    <cacheField name="Reasoning (0-1)" numFmtId="0">
      <sharedItems containsSemiMixedTypes="0" containsString="0" containsNumber="1" containsInteger="1" minValue="0" maxValue="1" count="2">
        <n v="0"/>
        <n v="1"/>
      </sharedItems>
    </cacheField>
    <cacheField name="Cultural Context (0-1)" numFmtId="0">
      <sharedItems containsSemiMixedTypes="0" containsString="0" containsNumber="1" containsInteger="1" minValue="0" maxValue="1" count="2">
        <n v="1"/>
        <n v="0"/>
      </sharedItems>
    </cacheField>
    <cacheField name="Bias (0-1)" numFmtId="0">
      <sharedItems containsSemiMixedTypes="0" containsString="0" containsNumber="1" containsInteger="1" minValue="0" maxValue="1" count="2">
        <n v="0"/>
        <n v="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peleng Rakgotla" refreshedDate="45865.879359143517" createdVersion="8" refreshedVersion="8" minRefreshableVersion="3" recordCount="50" xr:uid="{E521685A-4EA9-4EF2-A4ED-68821B08222D}">
  <cacheSource type="worksheet">
    <worksheetSource ref="D1:K51" sheet="DataSet_After_Tuning_round 1"/>
  </cacheSource>
  <cacheFields count="8">
    <cacheField name="Model" numFmtId="0">
      <sharedItems count="2">
        <s v="deepseek/deepseek-r1:free (UI)"/>
        <s v="google/gemma-3n-e2b-it:free (API)"/>
      </sharedItems>
    </cacheField>
    <cacheField name="Language" numFmtId="0">
      <sharedItems count="3">
        <s v="Hybrid"/>
        <s v="English"/>
        <s v="Setswana"/>
      </sharedItems>
    </cacheField>
    <cacheField name="Accuracy (0 or 1)" numFmtId="0">
      <sharedItems containsSemiMixedTypes="0" containsString="0" containsNumber="1" containsInteger="1" minValue="0" maxValue="1" count="2">
        <n v="1"/>
        <n v="0"/>
      </sharedItems>
    </cacheField>
    <cacheField name="Language Quality (0-1)" numFmtId="0">
      <sharedItems containsSemiMixedTypes="0" containsString="0" containsNumber="1" containsInteger="1" minValue="0" maxValue="1" count="2">
        <n v="1"/>
        <n v="0"/>
      </sharedItems>
    </cacheField>
    <cacheField name="Translation Quality (0-1)" numFmtId="0">
      <sharedItems containsSemiMixedTypes="0" containsString="0" containsNumber="1" containsInteger="1" minValue="0" maxValue="1" count="2">
        <n v="1"/>
        <n v="0"/>
      </sharedItems>
    </cacheField>
    <cacheField name="Reasoning (0-1)" numFmtId="0">
      <sharedItems containsSemiMixedTypes="0" containsString="0" containsNumber="1" containsInteger="1" minValue="0" maxValue="1" count="2">
        <n v="1"/>
        <n v="0"/>
      </sharedItems>
    </cacheField>
    <cacheField name="Cultural Context (0-1)" numFmtId="0">
      <sharedItems containsSemiMixedTypes="0" containsString="0" containsNumber="1" containsInteger="1" minValue="1" maxValue="1" count="1">
        <n v="1"/>
      </sharedItems>
    </cacheField>
    <cacheField name="Bias (0-1)"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x v="0"/>
    <x v="0"/>
    <x v="0"/>
    <x v="0"/>
    <x v="0"/>
    <x v="0"/>
    <x v="0"/>
  </r>
  <r>
    <x v="1"/>
    <x v="0"/>
    <x v="1"/>
    <x v="0"/>
    <x v="0"/>
    <x v="1"/>
    <x v="0"/>
    <x v="0"/>
  </r>
  <r>
    <x v="0"/>
    <x v="0"/>
    <x v="1"/>
    <x v="0"/>
    <x v="0"/>
    <x v="1"/>
    <x v="0"/>
    <x v="0"/>
  </r>
  <r>
    <x v="1"/>
    <x v="0"/>
    <x v="1"/>
    <x v="0"/>
    <x v="0"/>
    <x v="1"/>
    <x v="0"/>
    <x v="0"/>
  </r>
  <r>
    <x v="0"/>
    <x v="0"/>
    <x v="0"/>
    <x v="0"/>
    <x v="1"/>
    <x v="0"/>
    <x v="0"/>
    <x v="0"/>
  </r>
  <r>
    <x v="1"/>
    <x v="0"/>
    <x v="1"/>
    <x v="0"/>
    <x v="0"/>
    <x v="1"/>
    <x v="0"/>
    <x v="0"/>
  </r>
  <r>
    <x v="0"/>
    <x v="0"/>
    <x v="1"/>
    <x v="0"/>
    <x v="0"/>
    <x v="1"/>
    <x v="0"/>
    <x v="0"/>
  </r>
  <r>
    <x v="1"/>
    <x v="0"/>
    <x v="1"/>
    <x v="0"/>
    <x v="0"/>
    <x v="1"/>
    <x v="0"/>
    <x v="0"/>
  </r>
  <r>
    <x v="0"/>
    <x v="0"/>
    <x v="1"/>
    <x v="0"/>
    <x v="0"/>
    <x v="1"/>
    <x v="0"/>
    <x v="0"/>
  </r>
  <r>
    <x v="1"/>
    <x v="0"/>
    <x v="1"/>
    <x v="0"/>
    <x v="0"/>
    <x v="1"/>
    <x v="0"/>
    <x v="0"/>
  </r>
  <r>
    <x v="0"/>
    <x v="0"/>
    <x v="1"/>
    <x v="0"/>
    <x v="0"/>
    <x v="1"/>
    <x v="0"/>
    <x v="0"/>
  </r>
  <r>
    <x v="1"/>
    <x v="0"/>
    <x v="1"/>
    <x v="0"/>
    <x v="0"/>
    <x v="1"/>
    <x v="0"/>
    <x v="0"/>
  </r>
  <r>
    <x v="0"/>
    <x v="0"/>
    <x v="1"/>
    <x v="0"/>
    <x v="0"/>
    <x v="1"/>
    <x v="0"/>
    <x v="0"/>
  </r>
  <r>
    <x v="1"/>
    <x v="0"/>
    <x v="1"/>
    <x v="0"/>
    <x v="0"/>
    <x v="1"/>
    <x v="0"/>
    <x v="0"/>
  </r>
  <r>
    <x v="0"/>
    <x v="0"/>
    <x v="1"/>
    <x v="0"/>
    <x v="0"/>
    <x v="1"/>
    <x v="0"/>
    <x v="0"/>
  </r>
  <r>
    <x v="1"/>
    <x v="0"/>
    <x v="1"/>
    <x v="0"/>
    <x v="0"/>
    <x v="1"/>
    <x v="0"/>
    <x v="0"/>
  </r>
  <r>
    <x v="0"/>
    <x v="0"/>
    <x v="1"/>
    <x v="0"/>
    <x v="0"/>
    <x v="1"/>
    <x v="0"/>
    <x v="0"/>
  </r>
  <r>
    <x v="1"/>
    <x v="0"/>
    <x v="1"/>
    <x v="0"/>
    <x v="0"/>
    <x v="1"/>
    <x v="0"/>
    <x v="0"/>
  </r>
  <r>
    <x v="0"/>
    <x v="0"/>
    <x v="1"/>
    <x v="0"/>
    <x v="0"/>
    <x v="1"/>
    <x v="0"/>
    <x v="0"/>
  </r>
  <r>
    <x v="1"/>
    <x v="0"/>
    <x v="1"/>
    <x v="0"/>
    <x v="0"/>
    <x v="1"/>
    <x v="0"/>
    <x v="0"/>
  </r>
  <r>
    <x v="0"/>
    <x v="1"/>
    <x v="0"/>
    <x v="1"/>
    <x v="1"/>
    <x v="0"/>
    <x v="0"/>
    <x v="0"/>
  </r>
  <r>
    <x v="1"/>
    <x v="1"/>
    <x v="1"/>
    <x v="0"/>
    <x v="0"/>
    <x v="1"/>
    <x v="0"/>
    <x v="0"/>
  </r>
  <r>
    <x v="0"/>
    <x v="2"/>
    <x v="0"/>
    <x v="0"/>
    <x v="0"/>
    <x v="0"/>
    <x v="0"/>
    <x v="0"/>
  </r>
  <r>
    <x v="1"/>
    <x v="2"/>
    <x v="1"/>
    <x v="0"/>
    <x v="0"/>
    <x v="1"/>
    <x v="0"/>
    <x v="0"/>
  </r>
  <r>
    <x v="0"/>
    <x v="2"/>
    <x v="0"/>
    <x v="1"/>
    <x v="1"/>
    <x v="0"/>
    <x v="0"/>
    <x v="0"/>
  </r>
  <r>
    <x v="1"/>
    <x v="2"/>
    <x v="0"/>
    <x v="0"/>
    <x v="1"/>
    <x v="0"/>
    <x v="0"/>
    <x v="0"/>
  </r>
  <r>
    <x v="0"/>
    <x v="1"/>
    <x v="0"/>
    <x v="1"/>
    <x v="1"/>
    <x v="0"/>
    <x v="0"/>
    <x v="0"/>
  </r>
  <r>
    <x v="1"/>
    <x v="1"/>
    <x v="1"/>
    <x v="0"/>
    <x v="0"/>
    <x v="1"/>
    <x v="0"/>
    <x v="0"/>
  </r>
  <r>
    <x v="0"/>
    <x v="2"/>
    <x v="0"/>
    <x v="0"/>
    <x v="1"/>
    <x v="0"/>
    <x v="0"/>
    <x v="0"/>
  </r>
  <r>
    <x v="1"/>
    <x v="2"/>
    <x v="1"/>
    <x v="0"/>
    <x v="0"/>
    <x v="1"/>
    <x v="0"/>
    <x v="0"/>
  </r>
  <r>
    <x v="0"/>
    <x v="1"/>
    <x v="0"/>
    <x v="0"/>
    <x v="1"/>
    <x v="0"/>
    <x v="0"/>
    <x v="1"/>
  </r>
  <r>
    <x v="1"/>
    <x v="1"/>
    <x v="1"/>
    <x v="0"/>
    <x v="0"/>
    <x v="1"/>
    <x v="0"/>
    <x v="0"/>
  </r>
  <r>
    <x v="0"/>
    <x v="1"/>
    <x v="0"/>
    <x v="0"/>
    <x v="1"/>
    <x v="0"/>
    <x v="0"/>
    <x v="0"/>
  </r>
  <r>
    <x v="1"/>
    <x v="1"/>
    <x v="0"/>
    <x v="0"/>
    <x v="1"/>
    <x v="0"/>
    <x v="0"/>
    <x v="0"/>
  </r>
  <r>
    <x v="0"/>
    <x v="1"/>
    <x v="0"/>
    <x v="0"/>
    <x v="1"/>
    <x v="0"/>
    <x v="0"/>
    <x v="0"/>
  </r>
  <r>
    <x v="1"/>
    <x v="1"/>
    <x v="1"/>
    <x v="0"/>
    <x v="0"/>
    <x v="1"/>
    <x v="0"/>
    <x v="0"/>
  </r>
  <r>
    <x v="0"/>
    <x v="1"/>
    <x v="0"/>
    <x v="0"/>
    <x v="1"/>
    <x v="0"/>
    <x v="0"/>
    <x v="0"/>
  </r>
  <r>
    <x v="1"/>
    <x v="1"/>
    <x v="0"/>
    <x v="0"/>
    <x v="1"/>
    <x v="0"/>
    <x v="0"/>
    <x v="0"/>
  </r>
  <r>
    <x v="0"/>
    <x v="1"/>
    <x v="0"/>
    <x v="0"/>
    <x v="1"/>
    <x v="0"/>
    <x v="0"/>
    <x v="0"/>
  </r>
  <r>
    <x v="1"/>
    <x v="1"/>
    <x v="1"/>
    <x v="0"/>
    <x v="0"/>
    <x v="1"/>
    <x v="0"/>
    <x v="0"/>
  </r>
  <r>
    <x v="0"/>
    <x v="0"/>
    <x v="0"/>
    <x v="0"/>
    <x v="1"/>
    <x v="0"/>
    <x v="1"/>
    <x v="0"/>
  </r>
  <r>
    <x v="1"/>
    <x v="0"/>
    <x v="1"/>
    <x v="0"/>
    <x v="0"/>
    <x v="1"/>
    <x v="0"/>
    <x v="0"/>
  </r>
  <r>
    <x v="0"/>
    <x v="0"/>
    <x v="0"/>
    <x v="0"/>
    <x v="1"/>
    <x v="0"/>
    <x v="1"/>
    <x v="0"/>
  </r>
  <r>
    <x v="1"/>
    <x v="0"/>
    <x v="1"/>
    <x v="0"/>
    <x v="0"/>
    <x v="1"/>
    <x v="0"/>
    <x v="0"/>
  </r>
  <r>
    <x v="0"/>
    <x v="0"/>
    <x v="0"/>
    <x v="0"/>
    <x v="1"/>
    <x v="0"/>
    <x v="1"/>
    <x v="0"/>
  </r>
  <r>
    <x v="1"/>
    <x v="0"/>
    <x v="1"/>
    <x v="0"/>
    <x v="0"/>
    <x v="1"/>
    <x v="0"/>
    <x v="0"/>
  </r>
  <r>
    <x v="0"/>
    <x v="0"/>
    <x v="0"/>
    <x v="0"/>
    <x v="1"/>
    <x v="0"/>
    <x v="1"/>
    <x v="0"/>
  </r>
  <r>
    <x v="1"/>
    <x v="0"/>
    <x v="1"/>
    <x v="0"/>
    <x v="0"/>
    <x v="1"/>
    <x v="0"/>
    <x v="0"/>
  </r>
  <r>
    <x v="0"/>
    <x v="0"/>
    <x v="0"/>
    <x v="0"/>
    <x v="1"/>
    <x v="0"/>
    <x v="1"/>
    <x v="0"/>
  </r>
  <r>
    <x v="1"/>
    <x v="0"/>
    <x v="0"/>
    <x v="0"/>
    <x v="1"/>
    <x v="0"/>
    <x v="0"/>
    <x v="0"/>
  </r>
  <r>
    <x v="0"/>
    <x v="2"/>
    <x v="0"/>
    <x v="0"/>
    <x v="1"/>
    <x v="0"/>
    <x v="1"/>
    <x v="0"/>
  </r>
  <r>
    <x v="1"/>
    <x v="2"/>
    <x v="1"/>
    <x v="0"/>
    <x v="0"/>
    <x v="1"/>
    <x v="0"/>
    <x v="0"/>
  </r>
  <r>
    <x v="0"/>
    <x v="0"/>
    <x v="0"/>
    <x v="0"/>
    <x v="1"/>
    <x v="0"/>
    <x v="1"/>
    <x v="0"/>
  </r>
  <r>
    <x v="1"/>
    <x v="0"/>
    <x v="1"/>
    <x v="0"/>
    <x v="0"/>
    <x v="1"/>
    <x v="0"/>
    <x v="0"/>
  </r>
  <r>
    <x v="0"/>
    <x v="0"/>
    <x v="0"/>
    <x v="0"/>
    <x v="1"/>
    <x v="0"/>
    <x v="1"/>
    <x v="0"/>
  </r>
  <r>
    <x v="1"/>
    <x v="0"/>
    <x v="1"/>
    <x v="0"/>
    <x v="0"/>
    <x v="1"/>
    <x v="0"/>
    <x v="0"/>
  </r>
  <r>
    <x v="0"/>
    <x v="2"/>
    <x v="0"/>
    <x v="0"/>
    <x v="1"/>
    <x v="0"/>
    <x v="1"/>
    <x v="0"/>
  </r>
  <r>
    <x v="1"/>
    <x v="2"/>
    <x v="1"/>
    <x v="0"/>
    <x v="0"/>
    <x v="1"/>
    <x v="0"/>
    <x v="0"/>
  </r>
  <r>
    <x v="0"/>
    <x v="2"/>
    <x v="0"/>
    <x v="0"/>
    <x v="1"/>
    <x v="0"/>
    <x v="1"/>
    <x v="0"/>
  </r>
  <r>
    <x v="1"/>
    <x v="2"/>
    <x v="1"/>
    <x v="0"/>
    <x v="0"/>
    <x v="1"/>
    <x v="0"/>
    <x v="0"/>
  </r>
  <r>
    <x v="0"/>
    <x v="1"/>
    <x v="0"/>
    <x v="0"/>
    <x v="1"/>
    <x v="0"/>
    <x v="1"/>
    <x v="0"/>
  </r>
  <r>
    <x v="1"/>
    <x v="1"/>
    <x v="1"/>
    <x v="0"/>
    <x v="0"/>
    <x v="1"/>
    <x v="0"/>
    <x v="0"/>
  </r>
  <r>
    <x v="0"/>
    <x v="1"/>
    <x v="1"/>
    <x v="0"/>
    <x v="0"/>
    <x v="1"/>
    <x v="0"/>
    <x v="0"/>
  </r>
  <r>
    <x v="1"/>
    <x v="1"/>
    <x v="1"/>
    <x v="0"/>
    <x v="0"/>
    <x v="1"/>
    <x v="0"/>
    <x v="0"/>
  </r>
  <r>
    <x v="0"/>
    <x v="1"/>
    <x v="0"/>
    <x v="0"/>
    <x v="1"/>
    <x v="0"/>
    <x v="1"/>
    <x v="0"/>
  </r>
  <r>
    <x v="1"/>
    <x v="1"/>
    <x v="1"/>
    <x v="0"/>
    <x v="0"/>
    <x v="1"/>
    <x v="0"/>
    <x v="0"/>
  </r>
  <r>
    <x v="0"/>
    <x v="1"/>
    <x v="0"/>
    <x v="0"/>
    <x v="1"/>
    <x v="0"/>
    <x v="1"/>
    <x v="0"/>
  </r>
  <r>
    <x v="1"/>
    <x v="1"/>
    <x v="1"/>
    <x v="0"/>
    <x v="0"/>
    <x v="1"/>
    <x v="0"/>
    <x v="0"/>
  </r>
  <r>
    <x v="0"/>
    <x v="1"/>
    <x v="0"/>
    <x v="0"/>
    <x v="1"/>
    <x v="0"/>
    <x v="1"/>
    <x v="0"/>
  </r>
  <r>
    <x v="1"/>
    <x v="1"/>
    <x v="1"/>
    <x v="0"/>
    <x v="0"/>
    <x v="1"/>
    <x v="0"/>
    <x v="0"/>
  </r>
  <r>
    <x v="0"/>
    <x v="1"/>
    <x v="0"/>
    <x v="0"/>
    <x v="1"/>
    <x v="0"/>
    <x v="1"/>
    <x v="0"/>
  </r>
  <r>
    <x v="1"/>
    <x v="1"/>
    <x v="1"/>
    <x v="0"/>
    <x v="0"/>
    <x v="1"/>
    <x v="0"/>
    <x v="0"/>
  </r>
  <r>
    <x v="0"/>
    <x v="1"/>
    <x v="0"/>
    <x v="0"/>
    <x v="1"/>
    <x v="0"/>
    <x v="1"/>
    <x v="0"/>
  </r>
  <r>
    <x v="1"/>
    <x v="1"/>
    <x v="1"/>
    <x v="0"/>
    <x v="0"/>
    <x v="1"/>
    <x v="0"/>
    <x v="0"/>
  </r>
  <r>
    <x v="0"/>
    <x v="2"/>
    <x v="0"/>
    <x v="0"/>
    <x v="1"/>
    <x v="0"/>
    <x v="1"/>
    <x v="0"/>
  </r>
  <r>
    <x v="1"/>
    <x v="2"/>
    <x v="0"/>
    <x v="0"/>
    <x v="1"/>
    <x v="0"/>
    <x v="0"/>
    <x v="0"/>
  </r>
  <r>
    <x v="0"/>
    <x v="2"/>
    <x v="0"/>
    <x v="0"/>
    <x v="1"/>
    <x v="0"/>
    <x v="1"/>
    <x v="0"/>
  </r>
  <r>
    <x v="1"/>
    <x v="2"/>
    <x v="1"/>
    <x v="0"/>
    <x v="0"/>
    <x v="1"/>
    <x v="0"/>
    <x v="0"/>
  </r>
  <r>
    <x v="0"/>
    <x v="0"/>
    <x v="0"/>
    <x v="0"/>
    <x v="1"/>
    <x v="0"/>
    <x v="1"/>
    <x v="0"/>
  </r>
  <r>
    <x v="1"/>
    <x v="0"/>
    <x v="1"/>
    <x v="0"/>
    <x v="0"/>
    <x v="1"/>
    <x v="0"/>
    <x v="0"/>
  </r>
  <r>
    <x v="0"/>
    <x v="2"/>
    <x v="1"/>
    <x v="0"/>
    <x v="0"/>
    <x v="0"/>
    <x v="0"/>
    <x v="0"/>
  </r>
  <r>
    <x v="1"/>
    <x v="2"/>
    <x v="0"/>
    <x v="0"/>
    <x v="1"/>
    <x v="0"/>
    <x v="0"/>
    <x v="0"/>
  </r>
  <r>
    <x v="0"/>
    <x v="2"/>
    <x v="0"/>
    <x v="0"/>
    <x v="1"/>
    <x v="0"/>
    <x v="1"/>
    <x v="0"/>
  </r>
  <r>
    <x v="1"/>
    <x v="2"/>
    <x v="0"/>
    <x v="0"/>
    <x v="1"/>
    <x v="0"/>
    <x v="0"/>
    <x v="0"/>
  </r>
  <r>
    <x v="0"/>
    <x v="2"/>
    <x v="0"/>
    <x v="0"/>
    <x v="1"/>
    <x v="0"/>
    <x v="1"/>
    <x v="0"/>
  </r>
  <r>
    <x v="1"/>
    <x v="2"/>
    <x v="1"/>
    <x v="0"/>
    <x v="0"/>
    <x v="1"/>
    <x v="0"/>
    <x v="0"/>
  </r>
  <r>
    <x v="0"/>
    <x v="2"/>
    <x v="0"/>
    <x v="0"/>
    <x v="1"/>
    <x v="0"/>
    <x v="1"/>
    <x v="0"/>
  </r>
  <r>
    <x v="1"/>
    <x v="2"/>
    <x v="1"/>
    <x v="0"/>
    <x v="0"/>
    <x v="1"/>
    <x v="0"/>
    <x v="0"/>
  </r>
  <r>
    <x v="0"/>
    <x v="2"/>
    <x v="0"/>
    <x v="0"/>
    <x v="1"/>
    <x v="0"/>
    <x v="1"/>
    <x v="0"/>
  </r>
  <r>
    <x v="1"/>
    <x v="2"/>
    <x v="0"/>
    <x v="0"/>
    <x v="1"/>
    <x v="0"/>
    <x v="0"/>
    <x v="0"/>
  </r>
  <r>
    <x v="0"/>
    <x v="2"/>
    <x v="0"/>
    <x v="0"/>
    <x v="1"/>
    <x v="0"/>
    <x v="1"/>
    <x v="0"/>
  </r>
  <r>
    <x v="1"/>
    <x v="2"/>
    <x v="1"/>
    <x v="0"/>
    <x v="0"/>
    <x v="1"/>
    <x v="0"/>
    <x v="0"/>
  </r>
  <r>
    <x v="0"/>
    <x v="2"/>
    <x v="0"/>
    <x v="0"/>
    <x v="1"/>
    <x v="0"/>
    <x v="1"/>
    <x v="0"/>
  </r>
  <r>
    <x v="1"/>
    <x v="2"/>
    <x v="1"/>
    <x v="0"/>
    <x v="0"/>
    <x v="1"/>
    <x v="0"/>
    <x v="0"/>
  </r>
  <r>
    <x v="0"/>
    <x v="1"/>
    <x v="0"/>
    <x v="0"/>
    <x v="1"/>
    <x v="0"/>
    <x v="1"/>
    <x v="0"/>
  </r>
  <r>
    <x v="1"/>
    <x v="1"/>
    <x v="0"/>
    <x v="0"/>
    <x v="1"/>
    <x v="0"/>
    <x v="0"/>
    <x v="0"/>
  </r>
  <r>
    <x v="0"/>
    <x v="2"/>
    <x v="0"/>
    <x v="0"/>
    <x v="1"/>
    <x v="0"/>
    <x v="1"/>
    <x v="0"/>
  </r>
  <r>
    <x v="1"/>
    <x v="2"/>
    <x v="0"/>
    <x v="0"/>
    <x v="1"/>
    <x v="0"/>
    <x v="0"/>
    <x v="0"/>
  </r>
  <r>
    <x v="0"/>
    <x v="2"/>
    <x v="0"/>
    <x v="0"/>
    <x v="1"/>
    <x v="0"/>
    <x v="1"/>
    <x v="0"/>
  </r>
  <r>
    <x v="1"/>
    <x v="2"/>
    <x v="1"/>
    <x v="0"/>
    <x v="0"/>
    <x v="1"/>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x v="0"/>
    <x v="0"/>
    <x v="0"/>
    <x v="0"/>
  </r>
  <r>
    <x v="0"/>
    <x v="0"/>
    <x v="0"/>
    <x v="0"/>
    <x v="0"/>
    <x v="0"/>
    <x v="0"/>
    <x v="0"/>
  </r>
  <r>
    <x v="0"/>
    <x v="0"/>
    <x v="1"/>
    <x v="0"/>
    <x v="1"/>
    <x v="1"/>
    <x v="0"/>
    <x v="0"/>
  </r>
  <r>
    <x v="0"/>
    <x v="1"/>
    <x v="1"/>
    <x v="0"/>
    <x v="1"/>
    <x v="1"/>
    <x v="0"/>
    <x v="0"/>
  </r>
  <r>
    <x v="0"/>
    <x v="2"/>
    <x v="1"/>
    <x v="0"/>
    <x v="1"/>
    <x v="1"/>
    <x v="0"/>
    <x v="0"/>
  </r>
  <r>
    <x v="0"/>
    <x v="0"/>
    <x v="0"/>
    <x v="0"/>
    <x v="0"/>
    <x v="0"/>
    <x v="0"/>
    <x v="0"/>
  </r>
  <r>
    <x v="0"/>
    <x v="2"/>
    <x v="1"/>
    <x v="0"/>
    <x v="1"/>
    <x v="1"/>
    <x v="0"/>
    <x v="0"/>
  </r>
  <r>
    <x v="0"/>
    <x v="0"/>
    <x v="1"/>
    <x v="0"/>
    <x v="0"/>
    <x v="1"/>
    <x v="0"/>
    <x v="0"/>
  </r>
  <r>
    <x v="0"/>
    <x v="0"/>
    <x v="1"/>
    <x v="0"/>
    <x v="0"/>
    <x v="1"/>
    <x v="0"/>
    <x v="0"/>
  </r>
  <r>
    <x v="0"/>
    <x v="0"/>
    <x v="1"/>
    <x v="0"/>
    <x v="1"/>
    <x v="1"/>
    <x v="0"/>
    <x v="0"/>
  </r>
  <r>
    <x v="1"/>
    <x v="1"/>
    <x v="0"/>
    <x v="0"/>
    <x v="0"/>
    <x v="0"/>
    <x v="0"/>
    <x v="0"/>
  </r>
  <r>
    <x v="1"/>
    <x v="1"/>
    <x v="0"/>
    <x v="0"/>
    <x v="0"/>
    <x v="0"/>
    <x v="0"/>
    <x v="0"/>
  </r>
  <r>
    <x v="1"/>
    <x v="2"/>
    <x v="1"/>
    <x v="0"/>
    <x v="1"/>
    <x v="1"/>
    <x v="0"/>
    <x v="0"/>
  </r>
  <r>
    <x v="1"/>
    <x v="0"/>
    <x v="1"/>
    <x v="0"/>
    <x v="1"/>
    <x v="1"/>
    <x v="0"/>
    <x v="0"/>
  </r>
  <r>
    <x v="1"/>
    <x v="0"/>
    <x v="1"/>
    <x v="1"/>
    <x v="1"/>
    <x v="1"/>
    <x v="0"/>
    <x v="0"/>
  </r>
  <r>
    <x v="1"/>
    <x v="2"/>
    <x v="1"/>
    <x v="1"/>
    <x v="1"/>
    <x v="1"/>
    <x v="0"/>
    <x v="0"/>
  </r>
  <r>
    <x v="1"/>
    <x v="0"/>
    <x v="1"/>
    <x v="1"/>
    <x v="1"/>
    <x v="1"/>
    <x v="0"/>
    <x v="0"/>
  </r>
  <r>
    <x v="1"/>
    <x v="2"/>
    <x v="1"/>
    <x v="1"/>
    <x v="1"/>
    <x v="1"/>
    <x v="0"/>
    <x v="0"/>
  </r>
  <r>
    <x v="1"/>
    <x v="0"/>
    <x v="1"/>
    <x v="1"/>
    <x v="1"/>
    <x v="1"/>
    <x v="0"/>
    <x v="0"/>
  </r>
  <r>
    <x v="1"/>
    <x v="2"/>
    <x v="1"/>
    <x v="1"/>
    <x v="1"/>
    <x v="1"/>
    <x v="0"/>
    <x v="0"/>
  </r>
  <r>
    <x v="1"/>
    <x v="2"/>
    <x v="1"/>
    <x v="1"/>
    <x v="1"/>
    <x v="1"/>
    <x v="0"/>
    <x v="0"/>
  </r>
  <r>
    <x v="1"/>
    <x v="2"/>
    <x v="1"/>
    <x v="1"/>
    <x v="1"/>
    <x v="1"/>
    <x v="0"/>
    <x v="0"/>
  </r>
  <r>
    <x v="1"/>
    <x v="1"/>
    <x v="1"/>
    <x v="1"/>
    <x v="1"/>
    <x v="1"/>
    <x v="0"/>
    <x v="0"/>
  </r>
  <r>
    <x v="1"/>
    <x v="1"/>
    <x v="1"/>
    <x v="0"/>
    <x v="1"/>
    <x v="1"/>
    <x v="0"/>
    <x v="0"/>
  </r>
  <r>
    <x v="1"/>
    <x v="1"/>
    <x v="1"/>
    <x v="0"/>
    <x v="1"/>
    <x v="1"/>
    <x v="0"/>
    <x v="0"/>
  </r>
  <r>
    <x v="1"/>
    <x v="1"/>
    <x v="1"/>
    <x v="0"/>
    <x v="1"/>
    <x v="1"/>
    <x v="0"/>
    <x v="0"/>
  </r>
  <r>
    <x v="1"/>
    <x v="1"/>
    <x v="1"/>
    <x v="0"/>
    <x v="1"/>
    <x v="1"/>
    <x v="0"/>
    <x v="0"/>
  </r>
  <r>
    <x v="1"/>
    <x v="0"/>
    <x v="1"/>
    <x v="0"/>
    <x v="1"/>
    <x v="1"/>
    <x v="0"/>
    <x v="0"/>
  </r>
  <r>
    <x v="1"/>
    <x v="1"/>
    <x v="1"/>
    <x v="1"/>
    <x v="1"/>
    <x v="1"/>
    <x v="0"/>
    <x v="0"/>
  </r>
  <r>
    <x v="1"/>
    <x v="1"/>
    <x v="1"/>
    <x v="0"/>
    <x v="1"/>
    <x v="1"/>
    <x v="0"/>
    <x v="0"/>
  </r>
  <r>
    <x v="1"/>
    <x v="0"/>
    <x v="1"/>
    <x v="0"/>
    <x v="1"/>
    <x v="1"/>
    <x v="0"/>
    <x v="0"/>
  </r>
  <r>
    <x v="1"/>
    <x v="0"/>
    <x v="1"/>
    <x v="0"/>
    <x v="1"/>
    <x v="1"/>
    <x v="0"/>
    <x v="0"/>
  </r>
  <r>
    <x v="1"/>
    <x v="2"/>
    <x v="1"/>
    <x v="0"/>
    <x v="1"/>
    <x v="1"/>
    <x v="0"/>
    <x v="0"/>
  </r>
  <r>
    <x v="1"/>
    <x v="2"/>
    <x v="1"/>
    <x v="0"/>
    <x v="1"/>
    <x v="1"/>
    <x v="0"/>
    <x v="0"/>
  </r>
  <r>
    <x v="1"/>
    <x v="2"/>
    <x v="1"/>
    <x v="0"/>
    <x v="1"/>
    <x v="1"/>
    <x v="0"/>
    <x v="0"/>
  </r>
  <r>
    <x v="1"/>
    <x v="2"/>
    <x v="1"/>
    <x v="0"/>
    <x v="1"/>
    <x v="1"/>
    <x v="0"/>
    <x v="0"/>
  </r>
  <r>
    <x v="1"/>
    <x v="2"/>
    <x v="0"/>
    <x v="0"/>
    <x v="0"/>
    <x v="0"/>
    <x v="0"/>
    <x v="0"/>
  </r>
  <r>
    <x v="1"/>
    <x v="2"/>
    <x v="1"/>
    <x v="0"/>
    <x v="1"/>
    <x v="1"/>
    <x v="0"/>
    <x v="0"/>
  </r>
  <r>
    <x v="1"/>
    <x v="0"/>
    <x v="1"/>
    <x v="0"/>
    <x v="1"/>
    <x v="1"/>
    <x v="0"/>
    <x v="0"/>
  </r>
  <r>
    <x v="1"/>
    <x v="0"/>
    <x v="1"/>
    <x v="0"/>
    <x v="1"/>
    <x v="1"/>
    <x v="0"/>
    <x v="0"/>
  </r>
  <r>
    <x v="1"/>
    <x v="1"/>
    <x v="1"/>
    <x v="0"/>
    <x v="1"/>
    <x v="1"/>
    <x v="0"/>
    <x v="0"/>
  </r>
  <r>
    <x v="1"/>
    <x v="0"/>
    <x v="1"/>
    <x v="0"/>
    <x v="1"/>
    <x v="1"/>
    <x v="0"/>
    <x v="0"/>
  </r>
  <r>
    <x v="1"/>
    <x v="0"/>
    <x v="1"/>
    <x v="0"/>
    <x v="1"/>
    <x v="1"/>
    <x v="0"/>
    <x v="0"/>
  </r>
  <r>
    <x v="1"/>
    <x v="0"/>
    <x v="1"/>
    <x v="0"/>
    <x v="1"/>
    <x v="1"/>
    <x v="0"/>
    <x v="0"/>
  </r>
  <r>
    <x v="1"/>
    <x v="0"/>
    <x v="1"/>
    <x v="0"/>
    <x v="1"/>
    <x v="1"/>
    <x v="0"/>
    <x v="0"/>
  </r>
  <r>
    <x v="1"/>
    <x v="0"/>
    <x v="1"/>
    <x v="0"/>
    <x v="1"/>
    <x v="1"/>
    <x v="0"/>
    <x v="0"/>
  </r>
  <r>
    <x v="1"/>
    <x v="0"/>
    <x v="1"/>
    <x v="0"/>
    <x v="1"/>
    <x v="1"/>
    <x v="0"/>
    <x v="0"/>
  </r>
  <r>
    <x v="1"/>
    <x v="2"/>
    <x v="1"/>
    <x v="0"/>
    <x v="1"/>
    <x v="1"/>
    <x v="0"/>
    <x v="0"/>
  </r>
  <r>
    <x v="1"/>
    <x v="2"/>
    <x v="1"/>
    <x v="0"/>
    <x v="1"/>
    <x v="1"/>
    <x v="0"/>
    <x v="0"/>
  </r>
  <r>
    <x v="1"/>
    <x v="2"/>
    <x v="1"/>
    <x v="0"/>
    <x v="1"/>
    <x v="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84424E5-2766-4CA1-9FF3-CD5677305CAD}"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3:D2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axis="axisCol" dataField="1" showAll="0">
      <items count="3">
        <item x="1"/>
        <item x="0"/>
        <item t="default"/>
      </items>
    </pivotField>
    <pivotField showAll="0"/>
    <pivotField showAll="0"/>
    <pivotField showAll="0"/>
  </pivotFields>
  <rowFields count="1">
    <field x="1"/>
  </rowFields>
  <rowItems count="4">
    <i>
      <x/>
    </i>
    <i>
      <x v="1"/>
    </i>
    <i>
      <x v="2"/>
    </i>
    <i t="grand">
      <x/>
    </i>
  </rowItems>
  <colFields count="1">
    <field x="4"/>
  </colFields>
  <colItems count="3">
    <i>
      <x/>
    </i>
    <i>
      <x v="1"/>
    </i>
    <i t="grand">
      <x/>
    </i>
  </colItems>
  <pageFields count="1">
    <pageField fld="0" item="0" hier="-1"/>
  </pageFields>
  <dataFields count="1">
    <dataField name="Count of Translation Quality (0-1)" fld="4" subtotal="count" baseField="1" baseItem="0"/>
  </dataFields>
  <formats count="14">
    <format dxfId="13">
      <pivotArea type="all" dataOnly="0" outline="0" fieldPosition="0"/>
    </format>
    <format dxfId="12">
      <pivotArea outline="0" collapsedLevelsAreSubtotals="1" fieldPosition="0"/>
    </format>
    <format dxfId="11">
      <pivotArea type="origin" dataOnly="0" labelOnly="1" outline="0" fieldPosition="0"/>
    </format>
    <format dxfId="10">
      <pivotArea field="4" type="button" dataOnly="0" labelOnly="1" outline="0" axis="axisCol" fieldPosition="0"/>
    </format>
    <format dxfId="9">
      <pivotArea type="topRight" dataOnly="0" labelOnly="1" outline="0" fieldPosition="0"/>
    </format>
    <format dxfId="8">
      <pivotArea field="1" type="button" dataOnly="0" labelOnly="1" outline="0" axis="axisRow" fieldPosition="0"/>
    </format>
    <format dxfId="7">
      <pivotArea dataOnly="0" labelOnly="1" fieldPosition="0">
        <references count="1">
          <reference field="1" count="0"/>
        </references>
      </pivotArea>
    </format>
    <format dxfId="6">
      <pivotArea dataOnly="0" labelOnly="1" grandRow="1" outline="0" fieldPosition="0"/>
    </format>
    <format dxfId="5">
      <pivotArea dataOnly="0" labelOnly="1" fieldPosition="0">
        <references count="1">
          <reference field="4" count="0"/>
        </references>
      </pivotArea>
    </format>
    <format dxfId="4">
      <pivotArea dataOnly="0" labelOnly="1" grandCol="1" outline="0" fieldPosition="0"/>
    </format>
    <format dxfId="3">
      <pivotArea outline="0" collapsedLevelsAreSubtotals="1" fieldPosition="0">
        <references count="1">
          <reference field="4" count="1" selected="0">
            <x v="0"/>
          </reference>
        </references>
      </pivotArea>
    </format>
    <format dxfId="2">
      <pivotArea dataOnly="0" labelOnly="1" outline="0" fieldPosition="0">
        <references count="1">
          <reference field="0" count="1">
            <x v="0"/>
          </reference>
        </references>
      </pivotArea>
    </format>
    <format dxfId="1">
      <pivotArea field="4" type="button" dataOnly="0" labelOnly="1" outline="0" axis="axisCol" fieldPosition="0"/>
    </format>
    <format dxfId="0">
      <pivotArea dataOnly="0" labelOnly="1" fieldPosition="0">
        <references count="1">
          <reference field="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26F2A062-C013-4F12-BB29-37E8A2DBD4E7}"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3:I2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showAll="0"/>
    <pivotField showAll="0"/>
    <pivotField axis="axisCol" dataField="1" showAll="0">
      <items count="3">
        <item x="0"/>
        <item x="1"/>
        <item t="default"/>
      </items>
    </pivotField>
  </pivotFields>
  <rowFields count="1">
    <field x="1"/>
  </rowFields>
  <rowItems count="4">
    <i>
      <x/>
    </i>
    <i>
      <x v="1"/>
    </i>
    <i>
      <x v="2"/>
    </i>
    <i t="grand">
      <x/>
    </i>
  </rowItems>
  <colFields count="1">
    <field x="7"/>
  </colFields>
  <colItems count="2">
    <i>
      <x/>
    </i>
    <i t="grand">
      <x/>
    </i>
  </colItems>
  <pageFields count="1">
    <pageField fld="0" item="0" hier="-1"/>
  </pageFields>
  <dataFields count="1">
    <dataField name="Count of Bias (0-1)" fld="7" subtotal="count" baseField="1" baseItem="0"/>
  </dataFields>
  <formats count="14">
    <format dxfId="157">
      <pivotArea type="all" dataOnly="0" outline="0" fieldPosition="0"/>
    </format>
    <format dxfId="156">
      <pivotArea outline="0" collapsedLevelsAreSubtotals="1" fieldPosition="0"/>
    </format>
    <format dxfId="155">
      <pivotArea type="origin" dataOnly="0" labelOnly="1" outline="0" fieldPosition="0"/>
    </format>
    <format dxfId="154">
      <pivotArea field="7" type="button" dataOnly="0" labelOnly="1" outline="0" axis="axisCol" fieldPosition="0"/>
    </format>
    <format dxfId="153">
      <pivotArea type="topRight" dataOnly="0" labelOnly="1" outline="0" fieldPosition="0"/>
    </format>
    <format dxfId="152">
      <pivotArea field="1" type="button" dataOnly="0" labelOnly="1" outline="0" axis="axisRow" fieldPosition="0"/>
    </format>
    <format dxfId="151">
      <pivotArea dataOnly="0" labelOnly="1" fieldPosition="0">
        <references count="1">
          <reference field="1" count="0"/>
        </references>
      </pivotArea>
    </format>
    <format dxfId="150">
      <pivotArea dataOnly="0" labelOnly="1" grandRow="1" outline="0" fieldPosition="0"/>
    </format>
    <format dxfId="149">
      <pivotArea dataOnly="0" labelOnly="1" fieldPosition="0">
        <references count="1">
          <reference field="7" count="1">
            <x v="0"/>
          </reference>
        </references>
      </pivotArea>
    </format>
    <format dxfId="148">
      <pivotArea dataOnly="0" labelOnly="1" grandCol="1" outline="0" fieldPosition="0"/>
    </format>
    <format dxfId="147">
      <pivotArea outline="0" collapsedLevelsAreSubtotals="1" fieldPosition="0">
        <references count="1">
          <reference field="7" count="1" selected="0">
            <x v="0"/>
          </reference>
        </references>
      </pivotArea>
    </format>
    <format dxfId="146">
      <pivotArea dataOnly="0" labelOnly="1" outline="0" fieldPosition="0">
        <references count="1">
          <reference field="0" count="1">
            <x v="0"/>
          </reference>
        </references>
      </pivotArea>
    </format>
    <format dxfId="145">
      <pivotArea field="7" type="button" dataOnly="0" labelOnly="1" outline="0" axis="axisCol" fieldPosition="0"/>
    </format>
    <format dxfId="144">
      <pivotArea dataOnly="0" labelOnly="1" fieldPosition="0">
        <references count="1">
          <reference field="7"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1FE24A7E-89A3-49AE-9EAE-9F21F796C67D}" name="PivotTable1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7:C5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axis="axisCol" dataField="1" showAll="0">
      <items count="3">
        <item x="1"/>
        <item x="0"/>
        <item t="default"/>
      </items>
    </pivotField>
    <pivotField showAll="0"/>
    <pivotField showAll="0"/>
    <pivotField showAll="0"/>
    <pivotField showAll="0"/>
  </pivotFields>
  <rowFields count="1">
    <field x="1"/>
  </rowFields>
  <rowItems count="4">
    <i>
      <x/>
    </i>
    <i>
      <x v="1"/>
    </i>
    <i>
      <x v="2"/>
    </i>
    <i t="grand">
      <x/>
    </i>
  </rowItems>
  <colFields count="1">
    <field x="3"/>
  </colFields>
  <colItems count="2">
    <i>
      <x v="1"/>
    </i>
    <i t="grand">
      <x/>
    </i>
  </colItems>
  <pageFields count="1">
    <pageField fld="0" item="0" hier="-1"/>
  </pageFields>
  <dataFields count="1">
    <dataField name="Count of Language Quality (0-1)" fld="3" subtotal="count" baseField="1" baseItem="0"/>
  </dataFields>
  <formats count="14">
    <format dxfId="171">
      <pivotArea type="all" dataOnly="0" outline="0" fieldPosition="0"/>
    </format>
    <format dxfId="170">
      <pivotArea outline="0" collapsedLevelsAreSubtotals="1" fieldPosition="0"/>
    </format>
    <format dxfId="169">
      <pivotArea type="origin" dataOnly="0" labelOnly="1" outline="0" fieldPosition="0"/>
    </format>
    <format dxfId="168">
      <pivotArea field="3" type="button" dataOnly="0" labelOnly="1" outline="0" axis="axisCol" fieldPosition="0"/>
    </format>
    <format dxfId="167">
      <pivotArea type="topRight" dataOnly="0" labelOnly="1" outline="0" fieldPosition="0"/>
    </format>
    <format dxfId="166">
      <pivotArea field="1" type="button" dataOnly="0" labelOnly="1" outline="0" axis="axisRow" fieldPosition="0"/>
    </format>
    <format dxfId="165">
      <pivotArea dataOnly="0" labelOnly="1" fieldPosition="0">
        <references count="1">
          <reference field="1" count="0"/>
        </references>
      </pivotArea>
    </format>
    <format dxfId="164">
      <pivotArea dataOnly="0" labelOnly="1" grandRow="1" outline="0" fieldPosition="0"/>
    </format>
    <format dxfId="163">
      <pivotArea dataOnly="0" labelOnly="1" fieldPosition="0">
        <references count="1">
          <reference field="3" count="1">
            <x v="1"/>
          </reference>
        </references>
      </pivotArea>
    </format>
    <format dxfId="162">
      <pivotArea dataOnly="0" labelOnly="1" grandCol="1" outline="0" fieldPosition="0"/>
    </format>
    <format dxfId="161">
      <pivotArea outline="0" collapsedLevelsAreSubtotals="1" fieldPosition="0">
        <references count="1">
          <reference field="3" count="1" selected="0">
            <x v="1"/>
          </reference>
        </references>
      </pivotArea>
    </format>
    <format dxfId="160">
      <pivotArea dataOnly="0" labelOnly="1" outline="0" fieldPosition="0">
        <references count="1">
          <reference field="0" count="1">
            <x v="0"/>
          </reference>
        </references>
      </pivotArea>
    </format>
    <format dxfId="159">
      <pivotArea field="3" type="button" dataOnly="0" labelOnly="1" outline="0" axis="axisCol" fieldPosition="0"/>
    </format>
    <format dxfId="158">
      <pivotArea dataOnly="0" labelOnly="1" fieldPosition="0">
        <references count="1">
          <reference field="3"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43A08A78-6E3C-4217-AE31-CD0C4342F662}"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J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axis="axisCol" dataField="1" showAll="0">
      <items count="3">
        <item x="0"/>
        <item x="1"/>
        <item t="default"/>
      </items>
    </pivotField>
    <pivotField showAll="0"/>
    <pivotField showAll="0"/>
  </pivotFields>
  <rowFields count="1">
    <field x="1"/>
  </rowFields>
  <rowItems count="4">
    <i>
      <x/>
    </i>
    <i>
      <x v="1"/>
    </i>
    <i>
      <x v="2"/>
    </i>
    <i t="grand">
      <x/>
    </i>
  </rowItems>
  <colFields count="1">
    <field x="5"/>
  </colFields>
  <colItems count="3">
    <i>
      <x/>
    </i>
    <i>
      <x v="1"/>
    </i>
    <i t="grand">
      <x/>
    </i>
  </colItems>
  <pageFields count="1">
    <pageField fld="0" item="0" hier="-1"/>
  </pageFields>
  <dataFields count="1">
    <dataField name="Count of Reasoning (0-1)" fld="5" subtotal="count" baseField="1" baseItem="0"/>
  </dataFields>
  <formats count="14">
    <format dxfId="185">
      <pivotArea type="all" dataOnly="0" outline="0" fieldPosition="0"/>
    </format>
    <format dxfId="184">
      <pivotArea outline="0" collapsedLevelsAreSubtotals="1" fieldPosition="0"/>
    </format>
    <format dxfId="183">
      <pivotArea type="origin" dataOnly="0" labelOnly="1" outline="0" fieldPosition="0"/>
    </format>
    <format dxfId="182">
      <pivotArea field="5" type="button" dataOnly="0" labelOnly="1" outline="0" axis="axisCol" fieldPosition="0"/>
    </format>
    <format dxfId="181">
      <pivotArea type="topRight" dataOnly="0" labelOnly="1" outline="0" fieldPosition="0"/>
    </format>
    <format dxfId="180">
      <pivotArea field="1" type="button" dataOnly="0" labelOnly="1" outline="0" axis="axisRow" fieldPosition="0"/>
    </format>
    <format dxfId="179">
      <pivotArea dataOnly="0" labelOnly="1" fieldPosition="0">
        <references count="1">
          <reference field="1" count="0"/>
        </references>
      </pivotArea>
    </format>
    <format dxfId="178">
      <pivotArea dataOnly="0" labelOnly="1" grandRow="1" outline="0" fieldPosition="0"/>
    </format>
    <format dxfId="177">
      <pivotArea dataOnly="0" labelOnly="1" fieldPosition="0">
        <references count="1">
          <reference field="5" count="0"/>
        </references>
      </pivotArea>
    </format>
    <format dxfId="176">
      <pivotArea dataOnly="0" labelOnly="1" grandCol="1" outline="0" fieldPosition="0"/>
    </format>
    <format dxfId="175">
      <pivotArea outline="0" collapsedLevelsAreSubtotals="1" fieldPosition="0">
        <references count="1">
          <reference field="5" count="1" selected="0">
            <x v="0"/>
          </reference>
        </references>
      </pivotArea>
    </format>
    <format dxfId="174">
      <pivotArea dataOnly="0" labelOnly="1" outline="0" fieldPosition="0">
        <references count="1">
          <reference field="0" count="1">
            <x v="0"/>
          </reference>
        </references>
      </pivotArea>
    </format>
    <format dxfId="173">
      <pivotArea field="5" type="button" dataOnly="0" labelOnly="1" outline="0" axis="axisCol" fieldPosition="0"/>
    </format>
    <format dxfId="172">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A5B55231-B4AE-4E41-9C0C-ED203746BBC5}"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13:AA1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showAll="0"/>
    <pivotField axis="axisCol" dataField="1" showAll="0">
      <items count="3">
        <item x="1"/>
        <item x="0"/>
        <item t="default"/>
      </items>
    </pivotField>
    <pivotField showAll="0"/>
  </pivotFields>
  <rowFields count="1">
    <field x="1"/>
  </rowFields>
  <rowItems count="4">
    <i>
      <x/>
    </i>
    <i>
      <x v="1"/>
    </i>
    <i>
      <x v="2"/>
    </i>
    <i t="grand">
      <x/>
    </i>
  </rowItems>
  <colFields count="1">
    <field x="6"/>
  </colFields>
  <colItems count="3">
    <i>
      <x/>
    </i>
    <i>
      <x v="1"/>
    </i>
    <i t="grand">
      <x/>
    </i>
  </colItems>
  <pageFields count="1">
    <pageField fld="0" item="1" hier="-1"/>
  </pageFields>
  <dataFields count="1">
    <dataField name="Count of Cultural Context (0-1)" fld="6" subtotal="count" baseField="1" baseItem="0"/>
  </dataFields>
  <formats count="14">
    <format dxfId="199">
      <pivotArea type="all" dataOnly="0" outline="0" fieldPosition="0"/>
    </format>
    <format dxfId="198">
      <pivotArea outline="0" collapsedLevelsAreSubtotals="1" fieldPosition="0"/>
    </format>
    <format dxfId="197">
      <pivotArea type="origin" dataOnly="0" labelOnly="1" outline="0" fieldPosition="0"/>
    </format>
    <format dxfId="196">
      <pivotArea field="6" type="button" dataOnly="0" labelOnly="1" outline="0" axis="axisCol" fieldPosition="0"/>
    </format>
    <format dxfId="195">
      <pivotArea type="topRight" dataOnly="0" labelOnly="1" outline="0" fieldPosition="0"/>
    </format>
    <format dxfId="194">
      <pivotArea field="1" type="button" dataOnly="0" labelOnly="1" outline="0" axis="axisRow" fieldPosition="0"/>
    </format>
    <format dxfId="193">
      <pivotArea dataOnly="0" labelOnly="1" fieldPosition="0">
        <references count="1">
          <reference field="1" count="0"/>
        </references>
      </pivotArea>
    </format>
    <format dxfId="192">
      <pivotArea dataOnly="0" labelOnly="1" grandRow="1" outline="0" fieldPosition="0"/>
    </format>
    <format dxfId="191">
      <pivotArea dataOnly="0" labelOnly="1" fieldPosition="0">
        <references count="1">
          <reference field="6" count="0"/>
        </references>
      </pivotArea>
    </format>
    <format dxfId="190">
      <pivotArea dataOnly="0" labelOnly="1" grandCol="1" outline="0" fieldPosition="0"/>
    </format>
    <format dxfId="189">
      <pivotArea outline="0" collapsedLevelsAreSubtotals="1" fieldPosition="0">
        <references count="1">
          <reference field="6" count="1" selected="0">
            <x v="0"/>
          </reference>
        </references>
      </pivotArea>
    </format>
    <format dxfId="188">
      <pivotArea dataOnly="0" labelOnly="1" outline="0" fieldPosition="0">
        <references count="1">
          <reference field="0" count="1">
            <x v="1"/>
          </reference>
        </references>
      </pivotArea>
    </format>
    <format dxfId="187">
      <pivotArea field="6" type="button" dataOnly="0" labelOnly="1" outline="0" axis="axisCol" fieldPosition="0"/>
    </format>
    <format dxfId="186">
      <pivotArea dataOnly="0" labelOnly="1" fieldPosition="0">
        <references count="1">
          <reference field="6"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F9CD0CB1-EE20-4646-BA48-F99F93AE7EDB}" name="PivotTable20"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37:AA4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axis="axisCol" dataField="1" showAll="0">
      <items count="3">
        <item x="1"/>
        <item x="0"/>
        <item t="default"/>
      </items>
    </pivotField>
    <pivotField showAll="0"/>
    <pivotField showAll="0"/>
  </pivotFields>
  <rowFields count="1">
    <field x="1"/>
  </rowFields>
  <rowItems count="4">
    <i>
      <x/>
    </i>
    <i>
      <x v="1"/>
    </i>
    <i>
      <x v="2"/>
    </i>
    <i t="grand">
      <x/>
    </i>
  </rowItems>
  <colFields count="1">
    <field x="5"/>
  </colFields>
  <colItems count="3">
    <i>
      <x/>
    </i>
    <i>
      <x v="1"/>
    </i>
    <i t="grand">
      <x/>
    </i>
  </colItems>
  <pageFields count="1">
    <pageField fld="0" item="1" hier="-1"/>
  </pageFields>
  <dataFields count="1">
    <dataField name="Count of Reasoning (0-1)" fld="5" subtotal="count" baseField="1" baseItem="0"/>
  </dataFields>
  <formats count="23">
    <format dxfId="222">
      <pivotArea type="all" dataOnly="0" outline="0" fieldPosition="0"/>
    </format>
    <format dxfId="221">
      <pivotArea outline="0" collapsedLevelsAreSubtotals="1" fieldPosition="0"/>
    </format>
    <format dxfId="220">
      <pivotArea type="origin" dataOnly="0" labelOnly="1" outline="0" fieldPosition="0"/>
    </format>
    <format dxfId="219">
      <pivotArea field="2" type="button" dataOnly="0" labelOnly="1" outline="0"/>
    </format>
    <format dxfId="218">
      <pivotArea type="topRight" dataOnly="0" labelOnly="1" outline="0" fieldPosition="0"/>
    </format>
    <format dxfId="217">
      <pivotArea field="1" type="button" dataOnly="0" labelOnly="1" outline="0" axis="axisRow" fieldPosition="0"/>
    </format>
    <format dxfId="216">
      <pivotArea dataOnly="0" labelOnly="1" fieldPosition="0">
        <references count="1">
          <reference field="1" count="0"/>
        </references>
      </pivotArea>
    </format>
    <format dxfId="215">
      <pivotArea dataOnly="0" labelOnly="1" grandRow="1" outline="0" fieldPosition="0"/>
    </format>
    <format dxfId="214">
      <pivotArea dataOnly="0" labelOnly="1" grandCol="1" outline="0" fieldPosition="0"/>
    </format>
    <format dxfId="213">
      <pivotArea type="all" dataOnly="0" outline="0" fieldPosition="0"/>
    </format>
    <format dxfId="212">
      <pivotArea outline="0" collapsedLevelsAreSubtotals="1" fieldPosition="0"/>
    </format>
    <format dxfId="211">
      <pivotArea type="origin" dataOnly="0" labelOnly="1" outline="0" fieldPosition="0"/>
    </format>
    <format dxfId="210">
      <pivotArea field="5" type="button" dataOnly="0" labelOnly="1" outline="0" axis="axisCol" fieldPosition="0"/>
    </format>
    <format dxfId="209">
      <pivotArea type="topRight" dataOnly="0" labelOnly="1" outline="0" fieldPosition="0"/>
    </format>
    <format dxfId="208">
      <pivotArea field="1" type="button" dataOnly="0" labelOnly="1" outline="0" axis="axisRow" fieldPosition="0"/>
    </format>
    <format dxfId="207">
      <pivotArea dataOnly="0" labelOnly="1" fieldPosition="0">
        <references count="1">
          <reference field="1" count="0"/>
        </references>
      </pivotArea>
    </format>
    <format dxfId="206">
      <pivotArea dataOnly="0" labelOnly="1" grandRow="1" outline="0" fieldPosition="0"/>
    </format>
    <format dxfId="205">
      <pivotArea dataOnly="0" labelOnly="1" fieldPosition="0">
        <references count="1">
          <reference field="5" count="0"/>
        </references>
      </pivotArea>
    </format>
    <format dxfId="204">
      <pivotArea dataOnly="0" labelOnly="1" grandCol="1" outline="0" fieldPosition="0"/>
    </format>
    <format dxfId="203">
      <pivotArea outline="0" collapsedLevelsAreSubtotals="1" fieldPosition="0">
        <references count="1">
          <reference field="5" count="1" selected="0">
            <x v="0"/>
          </reference>
        </references>
      </pivotArea>
    </format>
    <format dxfId="202">
      <pivotArea dataOnly="0" labelOnly="1" outline="0" fieldPosition="0">
        <references count="1">
          <reference field="0" count="1">
            <x v="1"/>
          </reference>
        </references>
      </pivotArea>
    </format>
    <format dxfId="201">
      <pivotArea field="5" type="button" dataOnly="0" labelOnly="1" outline="0" axis="axisCol" fieldPosition="0"/>
    </format>
    <format dxfId="200">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9EBE7C72-0892-41AB-B0D3-9F7C3FDDFF8F}"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axis="axisCol" dataField="1" showAll="0">
      <items count="3">
        <item x="0"/>
        <item x="1"/>
        <item t="default"/>
      </items>
    </pivotField>
    <pivotField showAll="0"/>
    <pivotField showAll="0"/>
    <pivotField showAll="0"/>
    <pivotField showAll="0"/>
    <pivotField showAll="0"/>
  </pivotFields>
  <rowFields count="1">
    <field x="1"/>
  </rowFields>
  <rowItems count="4">
    <i>
      <x/>
    </i>
    <i>
      <x v="1"/>
    </i>
    <i>
      <x v="2"/>
    </i>
    <i t="grand">
      <x/>
    </i>
  </rowItems>
  <colFields count="1">
    <field x="2"/>
  </colFields>
  <colItems count="3">
    <i>
      <x/>
    </i>
    <i>
      <x v="1"/>
    </i>
    <i t="grand">
      <x/>
    </i>
  </colItems>
  <pageFields count="1">
    <pageField fld="0" item="0" hier="-1"/>
  </pageFields>
  <dataFields count="1">
    <dataField name="Count of Accuracy (0 or 1)" fld="2" subtotal="count" baseField="1" baseItem="0"/>
  </dataFields>
  <formats count="14">
    <format dxfId="236">
      <pivotArea type="all" dataOnly="0" outline="0" fieldPosition="0"/>
    </format>
    <format dxfId="235">
      <pivotArea outline="0" collapsedLevelsAreSubtotals="1" fieldPosition="0"/>
    </format>
    <format dxfId="234">
      <pivotArea type="origin" dataOnly="0" labelOnly="1" outline="0" fieldPosition="0"/>
    </format>
    <format dxfId="233">
      <pivotArea field="2" type="button" dataOnly="0" labelOnly="1" outline="0" axis="axisCol" fieldPosition="0"/>
    </format>
    <format dxfId="232">
      <pivotArea type="topRight" dataOnly="0" labelOnly="1" outline="0" fieldPosition="0"/>
    </format>
    <format dxfId="231">
      <pivotArea field="1" type="button" dataOnly="0" labelOnly="1" outline="0" axis="axisRow" fieldPosition="0"/>
    </format>
    <format dxfId="230">
      <pivotArea dataOnly="0" labelOnly="1" fieldPosition="0">
        <references count="1">
          <reference field="1" count="0"/>
        </references>
      </pivotArea>
    </format>
    <format dxfId="229">
      <pivotArea dataOnly="0" labelOnly="1" grandRow="1" outline="0" fieldPosition="0"/>
    </format>
    <format dxfId="228">
      <pivotArea dataOnly="0" labelOnly="1" fieldPosition="0">
        <references count="1">
          <reference field="2" count="0"/>
        </references>
      </pivotArea>
    </format>
    <format dxfId="227">
      <pivotArea dataOnly="0" labelOnly="1" grandCol="1" outline="0" fieldPosition="0"/>
    </format>
    <format dxfId="226">
      <pivotArea outline="0" collapsedLevelsAreSubtotals="1" fieldPosition="0">
        <references count="1">
          <reference field="2" count="1" selected="0">
            <x v="0"/>
          </reference>
        </references>
      </pivotArea>
    </format>
    <format dxfId="225">
      <pivotArea dataOnly="0" labelOnly="1" outline="0" fieldPosition="0">
        <references count="1">
          <reference field="0" count="1">
            <x v="0"/>
          </reference>
        </references>
      </pivotArea>
    </format>
    <format dxfId="224">
      <pivotArea field="2" type="button" dataOnly="0" labelOnly="1" outline="0" axis="axisCol" fieldPosition="0"/>
    </format>
    <format dxfId="223">
      <pivotArea dataOnly="0" labelOnly="1" fieldPosition="0">
        <references count="1">
          <reference field="2"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34C04485-CE34-4C6A-BDFA-D8C7A5C93D2E}" name="PivotTable1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7:J4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axis="axisCol" dataField="1" showAll="0">
      <items count="3">
        <item x="1"/>
        <item x="0"/>
        <item t="default"/>
      </items>
    </pivotField>
    <pivotField showAll="0"/>
    <pivotField showAll="0"/>
  </pivotFields>
  <rowFields count="1">
    <field x="1"/>
  </rowFields>
  <rowItems count="4">
    <i>
      <x/>
    </i>
    <i>
      <x v="1"/>
    </i>
    <i>
      <x v="2"/>
    </i>
    <i t="grand">
      <x/>
    </i>
  </rowItems>
  <colFields count="1">
    <field x="5"/>
  </colFields>
  <colItems count="3">
    <i>
      <x/>
    </i>
    <i>
      <x v="1"/>
    </i>
    <i t="grand">
      <x/>
    </i>
  </colItems>
  <pageFields count="1">
    <pageField fld="0" item="0" hier="-1"/>
  </pageFields>
  <dataFields count="1">
    <dataField name="Count of Reasoning (0-1)" fld="5" subtotal="count" baseField="1" baseItem="0"/>
  </dataFields>
  <formats count="14">
    <format dxfId="250">
      <pivotArea type="all" dataOnly="0" outline="0" fieldPosition="0"/>
    </format>
    <format dxfId="249">
      <pivotArea outline="0" collapsedLevelsAreSubtotals="1" fieldPosition="0"/>
    </format>
    <format dxfId="248">
      <pivotArea type="origin" dataOnly="0" labelOnly="1" outline="0" fieldPosition="0"/>
    </format>
    <format dxfId="247">
      <pivotArea field="5" type="button" dataOnly="0" labelOnly="1" outline="0" axis="axisCol" fieldPosition="0"/>
    </format>
    <format dxfId="246">
      <pivotArea type="topRight" dataOnly="0" labelOnly="1" outline="0" fieldPosition="0"/>
    </format>
    <format dxfId="245">
      <pivotArea field="1" type="button" dataOnly="0" labelOnly="1" outline="0" axis="axisRow" fieldPosition="0"/>
    </format>
    <format dxfId="244">
      <pivotArea dataOnly="0" labelOnly="1" fieldPosition="0">
        <references count="1">
          <reference field="1" count="0"/>
        </references>
      </pivotArea>
    </format>
    <format dxfId="243">
      <pivotArea dataOnly="0" labelOnly="1" grandRow="1" outline="0" fieldPosition="0"/>
    </format>
    <format dxfId="242">
      <pivotArea dataOnly="0" labelOnly="1" fieldPosition="0">
        <references count="1">
          <reference field="5" count="0"/>
        </references>
      </pivotArea>
    </format>
    <format dxfId="241">
      <pivotArea dataOnly="0" labelOnly="1" grandCol="1" outline="0" fieldPosition="0"/>
    </format>
    <format dxfId="240">
      <pivotArea outline="0" collapsedLevelsAreSubtotals="1" fieldPosition="0">
        <references count="1">
          <reference field="5" count="1" selected="0">
            <x v="0"/>
          </reference>
        </references>
      </pivotArea>
    </format>
    <format dxfId="239">
      <pivotArea dataOnly="0" labelOnly="1" outline="0" fieldPosition="0">
        <references count="1">
          <reference field="0" count="1">
            <x v="0"/>
          </reference>
        </references>
      </pivotArea>
    </format>
    <format dxfId="238">
      <pivotArea field="5" type="button" dataOnly="0" labelOnly="1" outline="0" axis="axisCol" fieldPosition="0"/>
    </format>
    <format dxfId="237">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DC3FBD14-6ACF-46D6-997B-9F0A8801A561}" name="PivotTable1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37:T4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axis="axisCol" dataField="1" showAll="0">
      <items count="3">
        <item x="1"/>
        <item x="0"/>
        <item t="default"/>
      </items>
    </pivotField>
    <pivotField showAll="0"/>
    <pivotField showAll="0"/>
    <pivotField showAll="0"/>
    <pivotField showAll="0"/>
    <pivotField showAll="0"/>
  </pivotFields>
  <rowFields count="1">
    <field x="1"/>
  </rowFields>
  <rowItems count="4">
    <i>
      <x/>
    </i>
    <i>
      <x v="1"/>
    </i>
    <i>
      <x v="2"/>
    </i>
    <i t="grand">
      <x/>
    </i>
  </rowItems>
  <colFields count="1">
    <field x="2"/>
  </colFields>
  <colItems count="3">
    <i>
      <x/>
    </i>
    <i>
      <x v="1"/>
    </i>
    <i t="grand">
      <x/>
    </i>
  </colItems>
  <pageFields count="1">
    <pageField fld="0" item="1" hier="-1"/>
  </pageFields>
  <dataFields count="1">
    <dataField name="Count of Accuracy (0 or 1)" fld="2" subtotal="count" baseField="1" baseItem="0"/>
  </dataFields>
  <formats count="24">
    <format dxfId="274">
      <pivotArea type="all" dataOnly="0" outline="0" fieldPosition="0"/>
    </format>
    <format dxfId="273">
      <pivotArea outline="0" collapsedLevelsAreSubtotals="1" fieldPosition="0"/>
    </format>
    <format dxfId="272">
      <pivotArea type="origin" dataOnly="0" labelOnly="1" outline="0" fieldPosition="0"/>
    </format>
    <format dxfId="271">
      <pivotArea field="2" type="button" dataOnly="0" labelOnly="1" outline="0" axis="axisCol" fieldPosition="0"/>
    </format>
    <format dxfId="270">
      <pivotArea type="topRight" dataOnly="0" labelOnly="1" outline="0" fieldPosition="0"/>
    </format>
    <format dxfId="269">
      <pivotArea field="1" type="button" dataOnly="0" labelOnly="1" outline="0" axis="axisRow" fieldPosition="0"/>
    </format>
    <format dxfId="268">
      <pivotArea dataOnly="0" labelOnly="1" fieldPosition="0">
        <references count="1">
          <reference field="1" count="0"/>
        </references>
      </pivotArea>
    </format>
    <format dxfId="267">
      <pivotArea dataOnly="0" labelOnly="1" grandRow="1" outline="0" fieldPosition="0"/>
    </format>
    <format dxfId="266">
      <pivotArea dataOnly="0" labelOnly="1" fieldPosition="0">
        <references count="1">
          <reference field="2" count="0"/>
        </references>
      </pivotArea>
    </format>
    <format dxfId="265">
      <pivotArea dataOnly="0" labelOnly="1" grandCol="1" outline="0" fieldPosition="0"/>
    </format>
    <format dxfId="264">
      <pivotArea type="all" dataOnly="0" outline="0" fieldPosition="0"/>
    </format>
    <format dxfId="263">
      <pivotArea outline="0" collapsedLevelsAreSubtotals="1" fieldPosition="0"/>
    </format>
    <format dxfId="262">
      <pivotArea type="origin" dataOnly="0" labelOnly="1" outline="0" fieldPosition="0"/>
    </format>
    <format dxfId="261">
      <pivotArea field="2" type="button" dataOnly="0" labelOnly="1" outline="0" axis="axisCol" fieldPosition="0"/>
    </format>
    <format dxfId="260">
      <pivotArea type="topRight" dataOnly="0" labelOnly="1" outline="0" fieldPosition="0"/>
    </format>
    <format dxfId="259">
      <pivotArea field="1" type="button" dataOnly="0" labelOnly="1" outline="0" axis="axisRow" fieldPosition="0"/>
    </format>
    <format dxfId="258">
      <pivotArea dataOnly="0" labelOnly="1" fieldPosition="0">
        <references count="1">
          <reference field="1" count="0"/>
        </references>
      </pivotArea>
    </format>
    <format dxfId="257">
      <pivotArea dataOnly="0" labelOnly="1" grandRow="1" outline="0" fieldPosition="0"/>
    </format>
    <format dxfId="256">
      <pivotArea dataOnly="0" labelOnly="1" fieldPosition="0">
        <references count="1">
          <reference field="2" count="0"/>
        </references>
      </pivotArea>
    </format>
    <format dxfId="255">
      <pivotArea dataOnly="0" labelOnly="1" grandCol="1" outline="0" fieldPosition="0"/>
    </format>
    <format dxfId="254">
      <pivotArea outline="0" collapsedLevelsAreSubtotals="1" fieldPosition="0">
        <references count="1">
          <reference field="2" count="1" selected="0">
            <x v="0"/>
          </reference>
        </references>
      </pivotArea>
    </format>
    <format dxfId="253">
      <pivotArea dataOnly="0" labelOnly="1" outline="0" fieldPosition="0">
        <references count="1">
          <reference field="0" count="1">
            <x v="1"/>
          </reference>
        </references>
      </pivotArea>
    </format>
    <format dxfId="252">
      <pivotArea field="2" type="button" dataOnly="0" labelOnly="1" outline="0" axis="axisCol" fieldPosition="0"/>
    </format>
    <format dxfId="251">
      <pivotArea dataOnly="0" labelOnly="1" fieldPosition="0">
        <references count="1">
          <reference field="2"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54615231-9C57-466D-AE7C-68EA6E1C77FE}" name="PivotTable2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57:T6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axis="axisCol" dataField="1" showAll="0">
      <items count="3">
        <item x="1"/>
        <item x="0"/>
        <item t="default"/>
      </items>
    </pivotField>
    <pivotField showAll="0"/>
    <pivotField showAll="0"/>
    <pivotField showAll="0"/>
  </pivotFields>
  <rowFields count="1">
    <field x="1"/>
  </rowFields>
  <rowItems count="4">
    <i>
      <x/>
    </i>
    <i>
      <x v="1"/>
    </i>
    <i>
      <x v="2"/>
    </i>
    <i t="grand">
      <x/>
    </i>
  </rowItems>
  <colFields count="1">
    <field x="4"/>
  </colFields>
  <colItems count="3">
    <i>
      <x/>
    </i>
    <i>
      <x v="1"/>
    </i>
    <i t="grand">
      <x/>
    </i>
  </colItems>
  <pageFields count="1">
    <pageField fld="0" item="1" hier="-1"/>
  </pageFields>
  <dataFields count="1">
    <dataField name="Count of Translation Quality (0-1)" fld="4" subtotal="count" baseField="1" baseItem="0"/>
  </dataFields>
  <formats count="23">
    <format dxfId="297">
      <pivotArea type="all" dataOnly="0" outline="0" fieldPosition="0"/>
    </format>
    <format dxfId="296">
      <pivotArea outline="0" collapsedLevelsAreSubtotals="1" fieldPosition="0"/>
    </format>
    <format dxfId="295">
      <pivotArea type="origin" dataOnly="0" labelOnly="1" outline="0" fieldPosition="0"/>
    </format>
    <format dxfId="294">
      <pivotArea field="2" type="button" dataOnly="0" labelOnly="1" outline="0"/>
    </format>
    <format dxfId="293">
      <pivotArea type="topRight" dataOnly="0" labelOnly="1" outline="0" fieldPosition="0"/>
    </format>
    <format dxfId="292">
      <pivotArea field="1" type="button" dataOnly="0" labelOnly="1" outline="0" axis="axisRow" fieldPosition="0"/>
    </format>
    <format dxfId="291">
      <pivotArea dataOnly="0" labelOnly="1" fieldPosition="0">
        <references count="1">
          <reference field="1" count="0"/>
        </references>
      </pivotArea>
    </format>
    <format dxfId="290">
      <pivotArea dataOnly="0" labelOnly="1" grandRow="1" outline="0" fieldPosition="0"/>
    </format>
    <format dxfId="289">
      <pivotArea dataOnly="0" labelOnly="1" grandCol="1" outline="0" fieldPosition="0"/>
    </format>
    <format dxfId="288">
      <pivotArea type="all" dataOnly="0" outline="0" fieldPosition="0"/>
    </format>
    <format dxfId="287">
      <pivotArea outline="0" collapsedLevelsAreSubtotals="1" fieldPosition="0"/>
    </format>
    <format dxfId="286">
      <pivotArea type="origin" dataOnly="0" labelOnly="1" outline="0" fieldPosition="0"/>
    </format>
    <format dxfId="285">
      <pivotArea field="4" type="button" dataOnly="0" labelOnly="1" outline="0" axis="axisCol" fieldPosition="0"/>
    </format>
    <format dxfId="284">
      <pivotArea type="topRight" dataOnly="0" labelOnly="1" outline="0" fieldPosition="0"/>
    </format>
    <format dxfId="283">
      <pivotArea field="1" type="button" dataOnly="0" labelOnly="1" outline="0" axis="axisRow" fieldPosition="0"/>
    </format>
    <format dxfId="282">
      <pivotArea dataOnly="0" labelOnly="1" fieldPosition="0">
        <references count="1">
          <reference field="1" count="0"/>
        </references>
      </pivotArea>
    </format>
    <format dxfId="281">
      <pivotArea dataOnly="0" labelOnly="1" grandRow="1" outline="0" fieldPosition="0"/>
    </format>
    <format dxfId="280">
      <pivotArea dataOnly="0" labelOnly="1" fieldPosition="0">
        <references count="1">
          <reference field="4" count="0"/>
        </references>
      </pivotArea>
    </format>
    <format dxfId="279">
      <pivotArea dataOnly="0" labelOnly="1" grandCol="1" outline="0" fieldPosition="0"/>
    </format>
    <format dxfId="278">
      <pivotArea outline="0" collapsedLevelsAreSubtotals="1" fieldPosition="0">
        <references count="1">
          <reference field="4" count="1" selected="0">
            <x v="0"/>
          </reference>
        </references>
      </pivotArea>
    </format>
    <format dxfId="277">
      <pivotArea dataOnly="0" labelOnly="1" outline="0" fieldPosition="0">
        <references count="1">
          <reference field="0" count="1">
            <x v="1"/>
          </reference>
        </references>
      </pivotArea>
    </format>
    <format dxfId="276">
      <pivotArea field="4" type="button" dataOnly="0" labelOnly="1" outline="0" axis="axisCol" fieldPosition="0"/>
    </format>
    <format dxfId="275">
      <pivotArea dataOnly="0" labelOnly="1" fieldPosition="0">
        <references count="1">
          <reference field="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64CE8829-DD69-48DF-B34C-9FF339F62811}"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3:I1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showAll="0"/>
    <pivotField axis="axisCol" dataField="1" showAll="0">
      <items count="3">
        <item x="1"/>
        <item x="0"/>
        <item t="default"/>
      </items>
    </pivotField>
    <pivotField showAll="0"/>
  </pivotFields>
  <rowFields count="1">
    <field x="1"/>
  </rowFields>
  <rowItems count="4">
    <i>
      <x/>
    </i>
    <i>
      <x v="1"/>
    </i>
    <i>
      <x v="2"/>
    </i>
    <i t="grand">
      <x/>
    </i>
  </rowItems>
  <colFields count="1">
    <field x="6"/>
  </colFields>
  <colItems count="2">
    <i>
      <x v="1"/>
    </i>
    <i t="grand">
      <x/>
    </i>
  </colItems>
  <pageFields count="1">
    <pageField fld="0" item="0" hier="-1"/>
  </pageFields>
  <dataFields count="1">
    <dataField name="Count of Cultural Context (0-1)" fld="6" subtotal="count" baseField="1" baseItem="0"/>
  </dataFields>
  <formats count="14">
    <format dxfId="311">
      <pivotArea type="all" dataOnly="0" outline="0" fieldPosition="0"/>
    </format>
    <format dxfId="310">
      <pivotArea outline="0" collapsedLevelsAreSubtotals="1" fieldPosition="0"/>
    </format>
    <format dxfId="309">
      <pivotArea type="origin" dataOnly="0" labelOnly="1" outline="0" fieldPosition="0"/>
    </format>
    <format dxfId="308">
      <pivotArea field="6" type="button" dataOnly="0" labelOnly="1" outline="0" axis="axisCol" fieldPosition="0"/>
    </format>
    <format dxfId="307">
      <pivotArea type="topRight" dataOnly="0" labelOnly="1" outline="0" fieldPosition="0"/>
    </format>
    <format dxfId="306">
      <pivotArea field="1" type="button" dataOnly="0" labelOnly="1" outline="0" axis="axisRow" fieldPosition="0"/>
    </format>
    <format dxfId="305">
      <pivotArea dataOnly="0" labelOnly="1" fieldPosition="0">
        <references count="1">
          <reference field="1" count="0"/>
        </references>
      </pivotArea>
    </format>
    <format dxfId="304">
      <pivotArea dataOnly="0" labelOnly="1" grandRow="1" outline="0" fieldPosition="0"/>
    </format>
    <format dxfId="303">
      <pivotArea dataOnly="0" labelOnly="1" fieldPosition="0">
        <references count="1">
          <reference field="6" count="1">
            <x v="1"/>
          </reference>
        </references>
      </pivotArea>
    </format>
    <format dxfId="302">
      <pivotArea dataOnly="0" labelOnly="1" grandCol="1" outline="0" fieldPosition="0"/>
    </format>
    <format dxfId="301">
      <pivotArea outline="0" collapsedLevelsAreSubtotals="1" fieldPosition="0">
        <references count="1">
          <reference field="6" count="1" selected="0">
            <x v="1"/>
          </reference>
        </references>
      </pivotArea>
    </format>
    <format dxfId="300">
      <pivotArea dataOnly="0" labelOnly="1" outline="0" fieldPosition="0">
        <references count="1">
          <reference field="0" count="1">
            <x v="0"/>
          </reference>
        </references>
      </pivotArea>
    </format>
    <format dxfId="299">
      <pivotArea field="6" type="button" dataOnly="0" labelOnly="1" outline="0" axis="axisCol" fieldPosition="0"/>
    </format>
    <format dxfId="298">
      <pivotArea dataOnly="0" labelOnly="1" fieldPosition="0">
        <references count="1">
          <reference field="6"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A4130F9-418B-4338-807A-996FFA7DFBE4}" name="PivotTable2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57:Z6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showAll="0"/>
    <pivotField showAll="0"/>
    <pivotField axis="axisCol" dataField="1" showAll="0">
      <items count="2">
        <item x="0"/>
        <item t="default"/>
      </items>
    </pivotField>
  </pivotFields>
  <rowFields count="1">
    <field x="1"/>
  </rowFields>
  <rowItems count="4">
    <i>
      <x/>
    </i>
    <i>
      <x v="1"/>
    </i>
    <i>
      <x v="2"/>
    </i>
    <i t="grand">
      <x/>
    </i>
  </rowItems>
  <colFields count="1">
    <field x="7"/>
  </colFields>
  <colItems count="2">
    <i>
      <x/>
    </i>
    <i t="grand">
      <x/>
    </i>
  </colItems>
  <pageFields count="1">
    <pageField fld="0" item="1" hier="-1"/>
  </pageFields>
  <dataFields count="1">
    <dataField name="Count of Bias (0-1)" fld="7" subtotal="count" baseField="1" baseItem="0"/>
  </dataFields>
  <formats count="23">
    <format dxfId="36">
      <pivotArea type="all" dataOnly="0" outline="0" fieldPosition="0"/>
    </format>
    <format dxfId="35">
      <pivotArea outline="0" collapsedLevelsAreSubtotals="1" fieldPosition="0"/>
    </format>
    <format dxfId="34">
      <pivotArea type="origin" dataOnly="0" labelOnly="1" outline="0" fieldPosition="0"/>
    </format>
    <format dxfId="33">
      <pivotArea field="2" type="button" dataOnly="0" labelOnly="1" outline="0"/>
    </format>
    <format dxfId="32">
      <pivotArea type="topRight" dataOnly="0" labelOnly="1" outline="0" fieldPosition="0"/>
    </format>
    <format dxfId="31">
      <pivotArea field="1" type="button" dataOnly="0" labelOnly="1" outline="0" axis="axisRow" fieldPosition="0"/>
    </format>
    <format dxfId="30">
      <pivotArea dataOnly="0" labelOnly="1" fieldPosition="0">
        <references count="1">
          <reference field="1" count="0"/>
        </references>
      </pivotArea>
    </format>
    <format dxfId="29">
      <pivotArea dataOnly="0" labelOnly="1" grandRow="1" outline="0" fieldPosition="0"/>
    </format>
    <format dxfId="28">
      <pivotArea dataOnly="0" labelOnly="1" grandCol="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field="7" type="button" dataOnly="0" labelOnly="1" outline="0" axis="axisCol" fieldPosition="0"/>
    </format>
    <format dxfId="23">
      <pivotArea type="topRight" dataOnly="0" labelOnly="1" outline="0" fieldPosition="0"/>
    </format>
    <format dxfId="22">
      <pivotArea field="1" type="button" dataOnly="0" labelOnly="1" outline="0" axis="axisRow" fieldPosition="0"/>
    </format>
    <format dxfId="21">
      <pivotArea dataOnly="0" labelOnly="1" fieldPosition="0">
        <references count="1">
          <reference field="1" count="0"/>
        </references>
      </pivotArea>
    </format>
    <format dxfId="20">
      <pivotArea dataOnly="0" labelOnly="1" grandRow="1" outline="0" fieldPosition="0"/>
    </format>
    <format dxfId="19">
      <pivotArea dataOnly="0" labelOnly="1" fieldPosition="0">
        <references count="1">
          <reference field="7" count="0"/>
        </references>
      </pivotArea>
    </format>
    <format dxfId="18">
      <pivotArea dataOnly="0" labelOnly="1" grandCol="1" outline="0" fieldPosition="0"/>
    </format>
    <format dxfId="17">
      <pivotArea outline="0" collapsedLevelsAreSubtotals="1" fieldPosition="0">
        <references count="1">
          <reference field="7" count="0" selected="0"/>
        </references>
      </pivotArea>
    </format>
    <format dxfId="16">
      <pivotArea dataOnly="0" labelOnly="1" outline="0" fieldPosition="0">
        <references count="1">
          <reference field="0" count="1">
            <x v="1"/>
          </reference>
        </references>
      </pivotArea>
    </format>
    <format dxfId="15">
      <pivotArea field="7" type="button" dataOnly="0" labelOnly="1" outline="0" axis="axisCol" fieldPosition="0"/>
    </format>
    <format dxfId="14">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6152D5DF-67CA-46DB-B3BD-668170A54A7E}"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13:T1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axis="axisCol" dataField="1" showAll="0">
      <items count="3">
        <item x="1"/>
        <item x="0"/>
        <item t="default"/>
      </items>
    </pivotField>
    <pivotField showAll="0"/>
    <pivotField showAll="0"/>
    <pivotField showAll="0"/>
    <pivotField showAll="0"/>
  </pivotFields>
  <rowFields count="1">
    <field x="1"/>
  </rowFields>
  <rowItems count="4">
    <i>
      <x/>
    </i>
    <i>
      <x v="1"/>
    </i>
    <i>
      <x v="2"/>
    </i>
    <i t="grand">
      <x/>
    </i>
  </rowItems>
  <colFields count="1">
    <field x="3"/>
  </colFields>
  <colItems count="3">
    <i>
      <x/>
    </i>
    <i>
      <x v="1"/>
    </i>
    <i t="grand">
      <x/>
    </i>
  </colItems>
  <pageFields count="1">
    <pageField fld="0" item="1" hier="-1"/>
  </pageFields>
  <dataFields count="1">
    <dataField name="Count of Language Quality (0-1)" fld="3" subtotal="count" baseField="1" baseItem="0"/>
  </dataFields>
  <formats count="14">
    <format dxfId="325">
      <pivotArea type="all" dataOnly="0" outline="0" fieldPosition="0"/>
    </format>
    <format dxfId="324">
      <pivotArea outline="0" collapsedLevelsAreSubtotals="1" fieldPosition="0"/>
    </format>
    <format dxfId="323">
      <pivotArea type="origin" dataOnly="0" labelOnly="1" outline="0" fieldPosition="0"/>
    </format>
    <format dxfId="322">
      <pivotArea field="3" type="button" dataOnly="0" labelOnly="1" outline="0" axis="axisCol" fieldPosition="0"/>
    </format>
    <format dxfId="321">
      <pivotArea type="topRight" dataOnly="0" labelOnly="1" outline="0" fieldPosition="0"/>
    </format>
    <format dxfId="320">
      <pivotArea field="1" type="button" dataOnly="0" labelOnly="1" outline="0" axis="axisRow" fieldPosition="0"/>
    </format>
    <format dxfId="319">
      <pivotArea dataOnly="0" labelOnly="1" fieldPosition="0">
        <references count="1">
          <reference field="1" count="0"/>
        </references>
      </pivotArea>
    </format>
    <format dxfId="318">
      <pivotArea dataOnly="0" labelOnly="1" grandRow="1" outline="0" fieldPosition="0"/>
    </format>
    <format dxfId="317">
      <pivotArea dataOnly="0" labelOnly="1" fieldPosition="0">
        <references count="1">
          <reference field="3" count="0"/>
        </references>
      </pivotArea>
    </format>
    <format dxfId="316">
      <pivotArea dataOnly="0" labelOnly="1" grandCol="1" outline="0" fieldPosition="0"/>
    </format>
    <format dxfId="315">
      <pivotArea outline="0" collapsedLevelsAreSubtotals="1" fieldPosition="0">
        <references count="1">
          <reference field="3" count="1" selected="0">
            <x v="0"/>
          </reference>
        </references>
      </pivotArea>
    </format>
    <format dxfId="314">
      <pivotArea dataOnly="0" labelOnly="1" outline="0" fieldPosition="0">
        <references count="1">
          <reference field="0" count="1">
            <x v="1"/>
          </reference>
        </references>
      </pivotArea>
    </format>
    <format dxfId="313">
      <pivotArea field="3" type="button" dataOnly="0" labelOnly="1" outline="0" axis="axisCol" fieldPosition="0"/>
    </format>
    <format dxfId="312">
      <pivotArea dataOnly="0" labelOnly="1" fieldPosition="0">
        <references count="1">
          <reference field="3"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5642DC9C-56D2-4406-A4A5-31F938EDB8E3}" name="PivotTable2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47:T5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axis="axisCol" dataField="1" showAll="0">
      <items count="3">
        <item x="1"/>
        <item x="0"/>
        <item t="default"/>
      </items>
    </pivotField>
    <pivotField showAll="0"/>
    <pivotField showAll="0"/>
    <pivotField showAll="0"/>
    <pivotField showAll="0"/>
  </pivotFields>
  <rowFields count="1">
    <field x="1"/>
  </rowFields>
  <rowItems count="4">
    <i>
      <x/>
    </i>
    <i>
      <x v="1"/>
    </i>
    <i>
      <x v="2"/>
    </i>
    <i t="grand">
      <x/>
    </i>
  </rowItems>
  <colFields count="1">
    <field x="3"/>
  </colFields>
  <colItems count="3">
    <i>
      <x/>
    </i>
    <i>
      <x v="1"/>
    </i>
    <i t="grand">
      <x/>
    </i>
  </colItems>
  <pageFields count="1">
    <pageField fld="0" item="1" hier="-1"/>
  </pageFields>
  <dataFields count="1">
    <dataField name="Count of Language Quality (0-1)" fld="3" subtotal="count" baseField="1" baseItem="0"/>
  </dataFields>
  <formats count="23">
    <format dxfId="348">
      <pivotArea type="all" dataOnly="0" outline="0" fieldPosition="0"/>
    </format>
    <format dxfId="347">
      <pivotArea outline="0" collapsedLevelsAreSubtotals="1" fieldPosition="0"/>
    </format>
    <format dxfId="346">
      <pivotArea type="origin" dataOnly="0" labelOnly="1" outline="0" fieldPosition="0"/>
    </format>
    <format dxfId="345">
      <pivotArea field="2" type="button" dataOnly="0" labelOnly="1" outline="0"/>
    </format>
    <format dxfId="344">
      <pivotArea type="topRight" dataOnly="0" labelOnly="1" outline="0" fieldPosition="0"/>
    </format>
    <format dxfId="343">
      <pivotArea field="1" type="button" dataOnly="0" labelOnly="1" outline="0" axis="axisRow" fieldPosition="0"/>
    </format>
    <format dxfId="342">
      <pivotArea dataOnly="0" labelOnly="1" fieldPosition="0">
        <references count="1">
          <reference field="1" count="0"/>
        </references>
      </pivotArea>
    </format>
    <format dxfId="341">
      <pivotArea dataOnly="0" labelOnly="1" grandRow="1" outline="0" fieldPosition="0"/>
    </format>
    <format dxfId="340">
      <pivotArea dataOnly="0" labelOnly="1" grandCol="1" outline="0" fieldPosition="0"/>
    </format>
    <format dxfId="339">
      <pivotArea type="all" dataOnly="0" outline="0" fieldPosition="0"/>
    </format>
    <format dxfId="338">
      <pivotArea outline="0" collapsedLevelsAreSubtotals="1" fieldPosition="0"/>
    </format>
    <format dxfId="337">
      <pivotArea type="origin" dataOnly="0" labelOnly="1" outline="0" fieldPosition="0"/>
    </format>
    <format dxfId="336">
      <pivotArea field="3" type="button" dataOnly="0" labelOnly="1" outline="0" axis="axisCol" fieldPosition="0"/>
    </format>
    <format dxfId="335">
      <pivotArea type="topRight" dataOnly="0" labelOnly="1" outline="0" fieldPosition="0"/>
    </format>
    <format dxfId="334">
      <pivotArea field="1" type="button" dataOnly="0" labelOnly="1" outline="0" axis="axisRow" fieldPosition="0"/>
    </format>
    <format dxfId="333">
      <pivotArea dataOnly="0" labelOnly="1" fieldPosition="0">
        <references count="1">
          <reference field="1" count="0"/>
        </references>
      </pivotArea>
    </format>
    <format dxfId="332">
      <pivotArea dataOnly="0" labelOnly="1" grandRow="1" outline="0" fieldPosition="0"/>
    </format>
    <format dxfId="331">
      <pivotArea dataOnly="0" labelOnly="1" fieldPosition="0">
        <references count="1">
          <reference field="3" count="0"/>
        </references>
      </pivotArea>
    </format>
    <format dxfId="330">
      <pivotArea dataOnly="0" labelOnly="1" grandCol="1" outline="0" fieldPosition="0"/>
    </format>
    <format dxfId="329">
      <pivotArea outline="0" collapsedLevelsAreSubtotals="1" fieldPosition="0">
        <references count="1">
          <reference field="3" count="1" selected="0">
            <x v="0"/>
          </reference>
        </references>
      </pivotArea>
    </format>
    <format dxfId="328">
      <pivotArea dataOnly="0" labelOnly="1" outline="0" fieldPosition="0">
        <references count="1">
          <reference field="0" count="1">
            <x v="1"/>
          </reference>
        </references>
      </pivotArea>
    </format>
    <format dxfId="327">
      <pivotArea field="3" type="button" dataOnly="0" labelOnly="1" outline="0" axis="axisCol" fieldPosition="0"/>
    </format>
    <format dxfId="326">
      <pivotArea dataOnly="0" labelOnly="1" fieldPosition="0">
        <references count="1">
          <reference field="3"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B42DFD64-C05D-4A9A-9E6F-A646887D498C}"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3:AA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axis="axisCol" dataField="1" showAll="0">
      <items count="3">
        <item x="0"/>
        <item x="1"/>
        <item t="default"/>
      </items>
    </pivotField>
    <pivotField showAll="0"/>
    <pivotField showAll="0"/>
  </pivotFields>
  <rowFields count="1">
    <field x="1"/>
  </rowFields>
  <rowItems count="4">
    <i>
      <x/>
    </i>
    <i>
      <x v="1"/>
    </i>
    <i>
      <x v="2"/>
    </i>
    <i t="grand">
      <x/>
    </i>
  </rowItems>
  <colFields count="1">
    <field x="5"/>
  </colFields>
  <colItems count="3">
    <i>
      <x/>
    </i>
    <i>
      <x v="1"/>
    </i>
    <i t="grand">
      <x/>
    </i>
  </colItems>
  <pageFields count="1">
    <pageField fld="0" item="1" hier="-1"/>
  </pageFields>
  <dataFields count="1">
    <dataField name="Count of Reasoning (0-1)" fld="5" subtotal="count" baseField="1" baseItem="0"/>
  </dataFields>
  <formats count="14">
    <format dxfId="362">
      <pivotArea type="all" dataOnly="0" outline="0" fieldPosition="0"/>
    </format>
    <format dxfId="361">
      <pivotArea outline="0" collapsedLevelsAreSubtotals="1" fieldPosition="0"/>
    </format>
    <format dxfId="360">
      <pivotArea type="origin" dataOnly="0" labelOnly="1" outline="0" fieldPosition="0"/>
    </format>
    <format dxfId="359">
      <pivotArea field="5" type="button" dataOnly="0" labelOnly="1" outline="0" axis="axisCol" fieldPosition="0"/>
    </format>
    <format dxfId="358">
      <pivotArea type="topRight" dataOnly="0" labelOnly="1" outline="0" fieldPosition="0"/>
    </format>
    <format dxfId="357">
      <pivotArea field="1" type="button" dataOnly="0" labelOnly="1" outline="0" axis="axisRow" fieldPosition="0"/>
    </format>
    <format dxfId="356">
      <pivotArea dataOnly="0" labelOnly="1" fieldPosition="0">
        <references count="1">
          <reference field="1" count="0"/>
        </references>
      </pivotArea>
    </format>
    <format dxfId="355">
      <pivotArea dataOnly="0" labelOnly="1" grandRow="1" outline="0" fieldPosition="0"/>
    </format>
    <format dxfId="354">
      <pivotArea dataOnly="0" labelOnly="1" fieldPosition="0">
        <references count="1">
          <reference field="5" count="0"/>
        </references>
      </pivotArea>
    </format>
    <format dxfId="353">
      <pivotArea dataOnly="0" labelOnly="1" grandCol="1" outline="0" fieldPosition="0"/>
    </format>
    <format dxfId="352">
      <pivotArea outline="0" collapsedLevelsAreSubtotals="1" fieldPosition="0">
        <references count="1">
          <reference field="5" count="1" selected="0">
            <x v="0"/>
          </reference>
        </references>
      </pivotArea>
    </format>
    <format dxfId="351">
      <pivotArea dataOnly="0" labelOnly="1" outline="0" fieldPosition="0">
        <references count="1">
          <reference field="0" count="1">
            <x v="1"/>
          </reference>
        </references>
      </pivotArea>
    </format>
    <format dxfId="350">
      <pivotArea field="5" type="button" dataOnly="0" labelOnly="1" outline="0" axis="axisCol" fieldPosition="0"/>
    </format>
    <format dxfId="349">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8F87CAE3-4FF9-4AB6-986A-DDB68542B4A7}" name="PivotTable1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7:D4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axis="axisCol" dataField="1" showAll="0">
      <items count="3">
        <item x="1"/>
        <item x="0"/>
        <item t="default"/>
      </items>
    </pivotField>
    <pivotField showAll="0"/>
    <pivotField showAll="0"/>
    <pivotField showAll="0"/>
    <pivotField showAll="0"/>
    <pivotField showAll="0"/>
  </pivotFields>
  <rowFields count="1">
    <field x="1"/>
  </rowFields>
  <rowItems count="4">
    <i>
      <x/>
    </i>
    <i>
      <x v="1"/>
    </i>
    <i>
      <x v="2"/>
    </i>
    <i t="grand">
      <x/>
    </i>
  </rowItems>
  <colFields count="1">
    <field x="2"/>
  </colFields>
  <colItems count="3">
    <i>
      <x/>
    </i>
    <i>
      <x v="1"/>
    </i>
    <i t="grand">
      <x/>
    </i>
  </colItems>
  <pageFields count="1">
    <pageField fld="0" item="0" hier="-1"/>
  </pageFields>
  <dataFields count="1">
    <dataField name="Count of Accuracy (0 or 1)" fld="2" subtotal="count" baseField="1" baseItem="0"/>
  </dataFields>
  <formats count="14">
    <format dxfId="376">
      <pivotArea type="all" dataOnly="0" outline="0" fieldPosition="0"/>
    </format>
    <format dxfId="375">
      <pivotArea outline="0" collapsedLevelsAreSubtotals="1" fieldPosition="0"/>
    </format>
    <format dxfId="374">
      <pivotArea type="origin" dataOnly="0" labelOnly="1" outline="0" fieldPosition="0"/>
    </format>
    <format dxfId="373">
      <pivotArea field="2" type="button" dataOnly="0" labelOnly="1" outline="0" axis="axisCol" fieldPosition="0"/>
    </format>
    <format dxfId="372">
      <pivotArea type="topRight" dataOnly="0" labelOnly="1" outline="0" fieldPosition="0"/>
    </format>
    <format dxfId="371">
      <pivotArea field="1" type="button" dataOnly="0" labelOnly="1" outline="0" axis="axisRow" fieldPosition="0"/>
    </format>
    <format dxfId="370">
      <pivotArea dataOnly="0" labelOnly="1" fieldPosition="0">
        <references count="1">
          <reference field="1" count="0"/>
        </references>
      </pivotArea>
    </format>
    <format dxfId="369">
      <pivotArea dataOnly="0" labelOnly="1" grandRow="1" outline="0" fieldPosition="0"/>
    </format>
    <format dxfId="368">
      <pivotArea dataOnly="0" labelOnly="1" fieldPosition="0">
        <references count="1">
          <reference field="2" count="0"/>
        </references>
      </pivotArea>
    </format>
    <format dxfId="367">
      <pivotArea dataOnly="0" labelOnly="1" grandCol="1" outline="0" fieldPosition="0"/>
    </format>
    <format dxfId="366">
      <pivotArea outline="0" collapsedLevelsAreSubtotals="1" fieldPosition="0">
        <references count="1">
          <reference field="2" count="1" selected="0">
            <x v="0"/>
          </reference>
        </references>
      </pivotArea>
    </format>
    <format dxfId="365">
      <pivotArea dataOnly="0" labelOnly="1" outline="0" fieldPosition="0">
        <references count="1">
          <reference field="0" count="1">
            <x v="0"/>
          </reference>
        </references>
      </pivotArea>
    </format>
    <format dxfId="364">
      <pivotArea field="2" type="button" dataOnly="0" labelOnly="1" outline="0" axis="axisCol" fieldPosition="0"/>
    </format>
    <format dxfId="363">
      <pivotArea dataOnly="0" labelOnly="1" fieldPosition="0">
        <references count="1">
          <reference field="2"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AA02E606-9678-47D4-BCF2-92794C908749}" name="PivotTable1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57:I6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showAll="0"/>
    <pivotField showAll="0"/>
    <pivotField axis="axisCol" dataField="1" showAll="0">
      <items count="2">
        <item x="0"/>
        <item t="default"/>
      </items>
    </pivotField>
  </pivotFields>
  <rowFields count="1">
    <field x="1"/>
  </rowFields>
  <rowItems count="4">
    <i>
      <x/>
    </i>
    <i>
      <x v="1"/>
    </i>
    <i>
      <x v="2"/>
    </i>
    <i t="grand">
      <x/>
    </i>
  </rowItems>
  <colFields count="1">
    <field x="7"/>
  </colFields>
  <colItems count="2">
    <i>
      <x/>
    </i>
    <i t="grand">
      <x/>
    </i>
  </colItems>
  <pageFields count="1">
    <pageField fld="0" item="0" hier="-1"/>
  </pageFields>
  <dataFields count="1">
    <dataField name="Count of Bias (0-1)" fld="7" subtotal="count" baseField="1" baseItem="0"/>
  </dataFields>
  <formats count="14">
    <format dxfId="390">
      <pivotArea type="all" dataOnly="0" outline="0" fieldPosition="0"/>
    </format>
    <format dxfId="389">
      <pivotArea outline="0" collapsedLevelsAreSubtotals="1" fieldPosition="0"/>
    </format>
    <format dxfId="388">
      <pivotArea type="origin" dataOnly="0" labelOnly="1" outline="0" fieldPosition="0"/>
    </format>
    <format dxfId="387">
      <pivotArea field="7" type="button" dataOnly="0" labelOnly="1" outline="0" axis="axisCol" fieldPosition="0"/>
    </format>
    <format dxfId="386">
      <pivotArea type="topRight" dataOnly="0" labelOnly="1" outline="0" fieldPosition="0"/>
    </format>
    <format dxfId="385">
      <pivotArea field="1" type="button" dataOnly="0" labelOnly="1" outline="0" axis="axisRow" fieldPosition="0"/>
    </format>
    <format dxfId="384">
      <pivotArea dataOnly="0" labelOnly="1" fieldPosition="0">
        <references count="1">
          <reference field="1" count="0"/>
        </references>
      </pivotArea>
    </format>
    <format dxfId="383">
      <pivotArea dataOnly="0" labelOnly="1" grandRow="1" outline="0" fieldPosition="0"/>
    </format>
    <format dxfId="382">
      <pivotArea dataOnly="0" labelOnly="1" fieldPosition="0">
        <references count="1">
          <reference field="7" count="0"/>
        </references>
      </pivotArea>
    </format>
    <format dxfId="381">
      <pivotArea dataOnly="0" labelOnly="1" grandCol="1" outline="0" fieldPosition="0"/>
    </format>
    <format dxfId="380">
      <pivotArea outline="0" collapsedLevelsAreSubtotals="1" fieldPosition="0">
        <references count="1">
          <reference field="7" count="0" selected="0"/>
        </references>
      </pivotArea>
    </format>
    <format dxfId="379">
      <pivotArea dataOnly="0" labelOnly="1" outline="0" fieldPosition="0">
        <references count="1">
          <reference field="0" count="1">
            <x v="0"/>
          </reference>
        </references>
      </pivotArea>
    </format>
    <format dxfId="378">
      <pivotArea field="7" type="button" dataOnly="0" labelOnly="1" outline="0" axis="axisCol" fieldPosition="0"/>
    </format>
    <format dxfId="377">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65E6AEF-204C-4154-A8FE-708D3FE8808F}"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3:T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axis="axisCol" dataField="1" showAll="0">
      <items count="3">
        <item x="0"/>
        <item x="1"/>
        <item t="default"/>
      </items>
    </pivotField>
    <pivotField showAll="0"/>
    <pivotField showAll="0"/>
    <pivotField showAll="0"/>
    <pivotField showAll="0"/>
    <pivotField showAll="0"/>
  </pivotFields>
  <rowFields count="1">
    <field x="1"/>
  </rowFields>
  <rowItems count="4">
    <i>
      <x/>
    </i>
    <i>
      <x v="1"/>
    </i>
    <i>
      <x v="2"/>
    </i>
    <i t="grand">
      <x/>
    </i>
  </rowItems>
  <colFields count="1">
    <field x="2"/>
  </colFields>
  <colItems count="3">
    <i>
      <x/>
    </i>
    <i>
      <x v="1"/>
    </i>
    <i t="grand">
      <x/>
    </i>
  </colItems>
  <pageFields count="1">
    <pageField fld="0" item="1" hier="-1"/>
  </pageFields>
  <dataFields count="1">
    <dataField name="Count of Accuracy (0 or 1)" fld="2" subtotal="count" baseField="1" baseItem="0"/>
  </dataFields>
  <formats count="14">
    <format dxfId="50">
      <pivotArea type="all" dataOnly="0" outline="0" fieldPosition="0"/>
    </format>
    <format dxfId="49">
      <pivotArea outline="0" collapsedLevelsAreSubtotals="1" fieldPosition="0"/>
    </format>
    <format dxfId="48">
      <pivotArea type="origin" dataOnly="0" labelOnly="1" outline="0" fieldPosition="0"/>
    </format>
    <format dxfId="47">
      <pivotArea field="2" type="button" dataOnly="0" labelOnly="1" outline="0" axis="axisCol" fieldPosition="0"/>
    </format>
    <format dxfId="46">
      <pivotArea type="topRight" dataOnly="0" labelOnly="1" outline="0" fieldPosition="0"/>
    </format>
    <format dxfId="45">
      <pivotArea field="1" type="button" dataOnly="0" labelOnly="1" outline="0" axis="axisRow" fieldPosition="0"/>
    </format>
    <format dxfId="44">
      <pivotArea dataOnly="0" labelOnly="1" fieldPosition="0">
        <references count="1">
          <reference field="1" count="0"/>
        </references>
      </pivotArea>
    </format>
    <format dxfId="43">
      <pivotArea dataOnly="0" labelOnly="1" grandRow="1" outline="0" fieldPosition="0"/>
    </format>
    <format dxfId="42">
      <pivotArea dataOnly="0" labelOnly="1" fieldPosition="0">
        <references count="1">
          <reference field="2" count="0"/>
        </references>
      </pivotArea>
    </format>
    <format dxfId="41">
      <pivotArea dataOnly="0" labelOnly="1" grandCol="1" outline="0" fieldPosition="0"/>
    </format>
    <format dxfId="40">
      <pivotArea outline="0" collapsedLevelsAreSubtotals="1" fieldPosition="0">
        <references count="1">
          <reference field="2" count="1" selected="0">
            <x v="0"/>
          </reference>
        </references>
      </pivotArea>
    </format>
    <format dxfId="39">
      <pivotArea dataOnly="0" labelOnly="1" outline="0" fieldPosition="0">
        <references count="1">
          <reference field="0" count="1">
            <x v="1"/>
          </reference>
        </references>
      </pivotArea>
    </format>
    <format dxfId="38">
      <pivotArea field="2" type="button" dataOnly="0" labelOnly="1" outline="0" axis="axisCol" fieldPosition="0"/>
    </format>
    <format dxfId="37">
      <pivotArea dataOnly="0" labelOnly="1" fieldPosition="0">
        <references count="1">
          <reference field="2"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7B892B6-7891-4080-8730-29AEB5909C29}" name="PivotTable1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23:AA2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showAll="0"/>
    <pivotField showAll="0"/>
    <pivotField showAll="0"/>
    <pivotField axis="axisCol" dataField="1" showAll="0">
      <items count="3">
        <item x="0"/>
        <item x="1"/>
        <item t="default"/>
      </items>
    </pivotField>
  </pivotFields>
  <rowFields count="1">
    <field x="1"/>
  </rowFields>
  <rowItems count="4">
    <i>
      <x/>
    </i>
    <i>
      <x v="1"/>
    </i>
    <i>
      <x v="2"/>
    </i>
    <i t="grand">
      <x/>
    </i>
  </rowItems>
  <colFields count="1">
    <field x="7"/>
  </colFields>
  <colItems count="3">
    <i>
      <x/>
    </i>
    <i>
      <x v="1"/>
    </i>
    <i t="grand">
      <x/>
    </i>
  </colItems>
  <pageFields count="1">
    <pageField fld="0" item="1" hier="-1"/>
  </pageFields>
  <dataFields count="1">
    <dataField name="Count of Bias (0-1)" fld="7" subtotal="count" baseField="1" baseItem="0"/>
  </dataFields>
  <formats count="14">
    <format dxfId="64">
      <pivotArea type="all" dataOnly="0" outline="0" fieldPosition="0"/>
    </format>
    <format dxfId="63">
      <pivotArea outline="0" collapsedLevelsAreSubtotals="1" fieldPosition="0"/>
    </format>
    <format dxfId="62">
      <pivotArea type="origin" dataOnly="0" labelOnly="1" outline="0" fieldPosition="0"/>
    </format>
    <format dxfId="61">
      <pivotArea field="7" type="button" dataOnly="0" labelOnly="1" outline="0" axis="axisCol" fieldPosition="0"/>
    </format>
    <format dxfId="60">
      <pivotArea type="topRight" dataOnly="0" labelOnly="1" outline="0" fieldPosition="0"/>
    </format>
    <format dxfId="59">
      <pivotArea field="1" type="button" dataOnly="0" labelOnly="1" outline="0" axis="axisRow" fieldPosition="0"/>
    </format>
    <format dxfId="58">
      <pivotArea dataOnly="0" labelOnly="1" fieldPosition="0">
        <references count="1">
          <reference field="1" count="0"/>
        </references>
      </pivotArea>
    </format>
    <format dxfId="57">
      <pivotArea dataOnly="0" labelOnly="1" grandRow="1" outline="0" fieldPosition="0"/>
    </format>
    <format dxfId="56">
      <pivotArea dataOnly="0" labelOnly="1" fieldPosition="0">
        <references count="1">
          <reference field="7" count="0"/>
        </references>
      </pivotArea>
    </format>
    <format dxfId="55">
      <pivotArea dataOnly="0" labelOnly="1" grandCol="1" outline="0" fieldPosition="0"/>
    </format>
    <format dxfId="54">
      <pivotArea outline="0" collapsedLevelsAreSubtotals="1" fieldPosition="0">
        <references count="1">
          <reference field="7" count="1" selected="0">
            <x v="0"/>
          </reference>
        </references>
      </pivotArea>
    </format>
    <format dxfId="53">
      <pivotArea dataOnly="0" labelOnly="1" outline="0" fieldPosition="0">
        <references count="1">
          <reference field="0" count="1">
            <x v="1"/>
          </reference>
        </references>
      </pivotArea>
    </format>
    <format dxfId="52">
      <pivotArea field="7" type="button" dataOnly="0" labelOnly="1" outline="0" axis="axisCol" fieldPosition="0"/>
    </format>
    <format dxfId="51">
      <pivotArea dataOnly="0" labelOnly="1" fieldPosition="0">
        <references count="1">
          <reference field="7"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ABBCCAC-D232-4236-A7ED-C458A5A0F123}" name="PivotTable1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7:D6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axis="axisCol" dataField="1" showAll="0">
      <items count="3">
        <item x="1"/>
        <item x="0"/>
        <item t="default"/>
      </items>
    </pivotField>
    <pivotField showAll="0"/>
    <pivotField showAll="0"/>
    <pivotField showAll="0"/>
  </pivotFields>
  <rowFields count="1">
    <field x="1"/>
  </rowFields>
  <rowItems count="4">
    <i>
      <x/>
    </i>
    <i>
      <x v="1"/>
    </i>
    <i>
      <x v="2"/>
    </i>
    <i t="grand">
      <x/>
    </i>
  </rowItems>
  <colFields count="1">
    <field x="4"/>
  </colFields>
  <colItems count="3">
    <i>
      <x/>
    </i>
    <i>
      <x v="1"/>
    </i>
    <i t="grand">
      <x/>
    </i>
  </colItems>
  <pageFields count="1">
    <pageField fld="0" item="0" hier="-1"/>
  </pageFields>
  <dataFields count="1">
    <dataField name="Count of Translation Quality (0-1)" fld="4" subtotal="count" baseField="1" baseItem="0"/>
  </dataFields>
  <formats count="14">
    <format dxfId="78">
      <pivotArea type="all" dataOnly="0" outline="0" fieldPosition="0"/>
    </format>
    <format dxfId="77">
      <pivotArea outline="0" collapsedLevelsAreSubtotals="1" fieldPosition="0"/>
    </format>
    <format dxfId="76">
      <pivotArea type="origin" dataOnly="0" labelOnly="1" outline="0" fieldPosition="0"/>
    </format>
    <format dxfId="75">
      <pivotArea field="4" type="button" dataOnly="0" labelOnly="1" outline="0" axis="axisCol" fieldPosition="0"/>
    </format>
    <format dxfId="74">
      <pivotArea type="topRight" dataOnly="0" labelOnly="1" outline="0" fieldPosition="0"/>
    </format>
    <format dxfId="73">
      <pivotArea field="1" type="button" dataOnly="0" labelOnly="1" outline="0" axis="axisRow" fieldPosition="0"/>
    </format>
    <format dxfId="72">
      <pivotArea dataOnly="0" labelOnly="1" fieldPosition="0">
        <references count="1">
          <reference field="1" count="0"/>
        </references>
      </pivotArea>
    </format>
    <format dxfId="71">
      <pivotArea dataOnly="0" labelOnly="1" grandRow="1" outline="0" fieldPosition="0"/>
    </format>
    <format dxfId="70">
      <pivotArea dataOnly="0" labelOnly="1" fieldPosition="0">
        <references count="1">
          <reference field="4" count="0"/>
        </references>
      </pivotArea>
    </format>
    <format dxfId="69">
      <pivotArea dataOnly="0" labelOnly="1" grandCol="1" outline="0" fieldPosition="0"/>
    </format>
    <format dxfId="68">
      <pivotArea outline="0" collapsedLevelsAreSubtotals="1" fieldPosition="0">
        <references count="1">
          <reference field="4" count="1" selected="0">
            <x v="0"/>
          </reference>
        </references>
      </pivotArea>
    </format>
    <format dxfId="67">
      <pivotArea dataOnly="0" labelOnly="1" outline="0" fieldPosition="0">
        <references count="1">
          <reference field="0" count="1">
            <x v="0"/>
          </reference>
        </references>
      </pivotArea>
    </format>
    <format dxfId="66">
      <pivotArea field="4" type="button" dataOnly="0" labelOnly="1" outline="0" axis="axisCol" fieldPosition="0"/>
    </format>
    <format dxfId="65">
      <pivotArea dataOnly="0" labelOnly="1" fieldPosition="0">
        <references count="1">
          <reference field="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A32D34B-709A-43AC-80D9-F3A7FE5BB35C}"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3:C1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axis="axisCol" dataField="1" showAll="0">
      <items count="3">
        <item x="1"/>
        <item x="0"/>
        <item t="default"/>
      </items>
    </pivotField>
    <pivotField showAll="0"/>
    <pivotField showAll="0"/>
    <pivotField showAll="0"/>
    <pivotField showAll="0"/>
  </pivotFields>
  <rowFields count="1">
    <field x="1"/>
  </rowFields>
  <rowItems count="4">
    <i>
      <x/>
    </i>
    <i>
      <x v="1"/>
    </i>
    <i>
      <x v="2"/>
    </i>
    <i t="grand">
      <x/>
    </i>
  </rowItems>
  <colFields count="1">
    <field x="3"/>
  </colFields>
  <colItems count="2">
    <i>
      <x v="1"/>
    </i>
    <i t="grand">
      <x/>
    </i>
  </colItems>
  <pageFields count="1">
    <pageField fld="0" item="0" hier="-1"/>
  </pageFields>
  <dataFields count="1">
    <dataField name="Count of Language Quality (0-1)" fld="3" subtotal="count" baseField="1" baseItem="0"/>
  </dataFields>
  <formats count="14">
    <format dxfId="92">
      <pivotArea type="all" dataOnly="0" outline="0" fieldPosition="0"/>
    </format>
    <format dxfId="91">
      <pivotArea outline="0" collapsedLevelsAreSubtotals="1" fieldPosition="0"/>
    </format>
    <format dxfId="90">
      <pivotArea type="origin" dataOnly="0" labelOnly="1" outline="0" fieldPosition="0"/>
    </format>
    <format dxfId="89">
      <pivotArea field="3" type="button" dataOnly="0" labelOnly="1" outline="0" axis="axisCol" fieldPosition="0"/>
    </format>
    <format dxfId="88">
      <pivotArea type="topRight" dataOnly="0" labelOnly="1" outline="0" fieldPosition="0"/>
    </format>
    <format dxfId="87">
      <pivotArea field="1" type="button" dataOnly="0" labelOnly="1" outline="0" axis="axisRow" fieldPosition="0"/>
    </format>
    <format dxfId="86">
      <pivotArea dataOnly="0" labelOnly="1" fieldPosition="0">
        <references count="1">
          <reference field="1" count="0"/>
        </references>
      </pivotArea>
    </format>
    <format dxfId="85">
      <pivotArea dataOnly="0" labelOnly="1" grandRow="1" outline="0" fieldPosition="0"/>
    </format>
    <format dxfId="84">
      <pivotArea dataOnly="0" labelOnly="1" fieldPosition="0">
        <references count="1">
          <reference field="3" count="1">
            <x v="1"/>
          </reference>
        </references>
      </pivotArea>
    </format>
    <format dxfId="83">
      <pivotArea dataOnly="0" labelOnly="1" grandCol="1" outline="0" fieldPosition="0"/>
    </format>
    <format dxfId="82">
      <pivotArea outline="0" collapsedLevelsAreSubtotals="1" fieldPosition="0">
        <references count="1">
          <reference field="3" count="1" selected="0">
            <x v="1"/>
          </reference>
        </references>
      </pivotArea>
    </format>
    <format dxfId="81">
      <pivotArea dataOnly="0" labelOnly="1" outline="0" fieldPosition="0">
        <references count="1">
          <reference field="0" count="1">
            <x v="0"/>
          </reference>
        </references>
      </pivotArea>
    </format>
    <format dxfId="80">
      <pivotArea field="3" type="button" dataOnly="0" labelOnly="1" outline="0" axis="axisCol" fieldPosition="0"/>
    </format>
    <format dxfId="79">
      <pivotArea dataOnly="0" labelOnly="1" fieldPosition="0">
        <references count="1">
          <reference field="3"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71694B7-6FBF-419B-B35C-71CAE2B1C61E}" name="PivotTable1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Q23:T28" firstHeaderRow="1" firstDataRow="2" firstDataCol="1" rowPageCount="1" colPageCount="1"/>
  <pivotFields count="8">
    <pivotField axis="axisPage" showAll="0">
      <items count="3">
        <item x="1"/>
        <item x="0"/>
        <item t="default"/>
      </items>
    </pivotField>
    <pivotField axis="axisRow" showAll="0">
      <items count="4">
        <item x="0"/>
        <item x="2"/>
        <item x="1"/>
        <item t="default"/>
      </items>
    </pivotField>
    <pivotField showAll="0">
      <items count="3">
        <item x="0"/>
        <item x="1"/>
        <item t="default"/>
      </items>
    </pivotField>
    <pivotField showAll="0"/>
    <pivotField axis="axisCol" dataField="1" showAll="0">
      <items count="3">
        <item x="1"/>
        <item x="0"/>
        <item t="default"/>
      </items>
    </pivotField>
    <pivotField showAll="0"/>
    <pivotField showAll="0"/>
    <pivotField showAll="0"/>
  </pivotFields>
  <rowFields count="1">
    <field x="1"/>
  </rowFields>
  <rowItems count="4">
    <i>
      <x/>
    </i>
    <i>
      <x v="1"/>
    </i>
    <i>
      <x v="2"/>
    </i>
    <i t="grand">
      <x/>
    </i>
  </rowItems>
  <colFields count="1">
    <field x="4"/>
  </colFields>
  <colItems count="3">
    <i>
      <x/>
    </i>
    <i>
      <x v="1"/>
    </i>
    <i t="grand">
      <x/>
    </i>
  </colItems>
  <pageFields count="1">
    <pageField fld="0" item="1" hier="-1"/>
  </pageFields>
  <dataFields count="1">
    <dataField name="Count of Translation Quality (0-1)" fld="4" subtotal="count" baseField="1" baseItem="0"/>
  </dataFields>
  <formats count="14">
    <format dxfId="106">
      <pivotArea type="all" dataOnly="0" outline="0" fieldPosition="0"/>
    </format>
    <format dxfId="105">
      <pivotArea outline="0" collapsedLevelsAreSubtotals="1" fieldPosition="0"/>
    </format>
    <format dxfId="104">
      <pivotArea type="origin" dataOnly="0" labelOnly="1" outline="0" fieldPosition="0"/>
    </format>
    <format dxfId="103">
      <pivotArea field="4" type="button" dataOnly="0" labelOnly="1" outline="0" axis="axisCol" fieldPosition="0"/>
    </format>
    <format dxfId="102">
      <pivotArea type="topRight" dataOnly="0" labelOnly="1" outline="0" fieldPosition="0"/>
    </format>
    <format dxfId="101">
      <pivotArea field="1" type="button" dataOnly="0" labelOnly="1" outline="0" axis="axisRow" fieldPosition="0"/>
    </format>
    <format dxfId="100">
      <pivotArea dataOnly="0" labelOnly="1" fieldPosition="0">
        <references count="1">
          <reference field="1" count="0"/>
        </references>
      </pivotArea>
    </format>
    <format dxfId="99">
      <pivotArea dataOnly="0" labelOnly="1" grandRow="1" outline="0" fieldPosition="0"/>
    </format>
    <format dxfId="98">
      <pivotArea dataOnly="0" labelOnly="1" fieldPosition="0">
        <references count="1">
          <reference field="4" count="0"/>
        </references>
      </pivotArea>
    </format>
    <format dxfId="97">
      <pivotArea dataOnly="0" labelOnly="1" grandCol="1" outline="0" fieldPosition="0"/>
    </format>
    <format dxfId="96">
      <pivotArea outline="0" collapsedLevelsAreSubtotals="1" fieldPosition="0">
        <references count="1">
          <reference field="4" count="1" selected="0">
            <x v="0"/>
          </reference>
        </references>
      </pivotArea>
    </format>
    <format dxfId="95">
      <pivotArea dataOnly="0" labelOnly="1" outline="0" fieldPosition="0">
        <references count="1">
          <reference field="0" count="1">
            <x v="1"/>
          </reference>
        </references>
      </pivotArea>
    </format>
    <format dxfId="94">
      <pivotArea field="4" type="button" dataOnly="0" labelOnly="1" outline="0" axis="axisCol" fieldPosition="0"/>
    </format>
    <format dxfId="93">
      <pivotArea dataOnly="0" labelOnly="1" fieldPosition="0">
        <references count="1">
          <reference field="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F96681A-0D7B-40C5-A2BC-6951B63A066C}" name="PivotTable1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47:I5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showAll="0"/>
    <pivotField axis="axisCol" dataField="1" showAll="0">
      <items count="2">
        <item x="0"/>
        <item t="default"/>
      </items>
    </pivotField>
    <pivotField showAll="0"/>
  </pivotFields>
  <rowFields count="1">
    <field x="1"/>
  </rowFields>
  <rowItems count="4">
    <i>
      <x/>
    </i>
    <i>
      <x v="1"/>
    </i>
    <i>
      <x v="2"/>
    </i>
    <i t="grand">
      <x/>
    </i>
  </rowItems>
  <colFields count="1">
    <field x="6"/>
  </colFields>
  <colItems count="2">
    <i>
      <x/>
    </i>
    <i t="grand">
      <x/>
    </i>
  </colItems>
  <pageFields count="1">
    <pageField fld="0" item="0" hier="-1"/>
  </pageFields>
  <dataFields count="1">
    <dataField name="Count of Cultural Context (0-1)" fld="6" subtotal="count" baseField="1" baseItem="0"/>
  </dataFields>
  <formats count="14">
    <format dxfId="120">
      <pivotArea type="all" dataOnly="0" outline="0" fieldPosition="0"/>
    </format>
    <format dxfId="119">
      <pivotArea outline="0" collapsedLevelsAreSubtotals="1" fieldPosition="0"/>
    </format>
    <format dxfId="118">
      <pivotArea type="origin" dataOnly="0" labelOnly="1" outline="0" fieldPosition="0"/>
    </format>
    <format dxfId="117">
      <pivotArea field="6" type="button" dataOnly="0" labelOnly="1" outline="0" axis="axisCol" fieldPosition="0"/>
    </format>
    <format dxfId="116">
      <pivotArea type="topRight" dataOnly="0" labelOnly="1" outline="0" fieldPosition="0"/>
    </format>
    <format dxfId="115">
      <pivotArea field="1" type="button" dataOnly="0" labelOnly="1" outline="0" axis="axisRow" fieldPosition="0"/>
    </format>
    <format dxfId="114">
      <pivotArea dataOnly="0" labelOnly="1" fieldPosition="0">
        <references count="1">
          <reference field="1" count="0"/>
        </references>
      </pivotArea>
    </format>
    <format dxfId="113">
      <pivotArea dataOnly="0" labelOnly="1" grandRow="1" outline="0" fieldPosition="0"/>
    </format>
    <format dxfId="112">
      <pivotArea dataOnly="0" labelOnly="1" fieldPosition="0">
        <references count="1">
          <reference field="6" count="0"/>
        </references>
      </pivotArea>
    </format>
    <format dxfId="111">
      <pivotArea dataOnly="0" labelOnly="1" grandCol="1" outline="0" fieldPosition="0"/>
    </format>
    <format dxfId="110">
      <pivotArea outline="0" collapsedLevelsAreSubtotals="1" fieldPosition="0">
        <references count="1">
          <reference field="6" count="0" selected="0"/>
        </references>
      </pivotArea>
    </format>
    <format dxfId="109">
      <pivotArea dataOnly="0" labelOnly="1" outline="0" fieldPosition="0">
        <references count="1">
          <reference field="0" count="1">
            <x v="0"/>
          </reference>
        </references>
      </pivotArea>
    </format>
    <format dxfId="108">
      <pivotArea field="6" type="button" dataOnly="0" labelOnly="1" outline="0" axis="axisCol" fieldPosition="0"/>
    </format>
    <format dxfId="107">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6D6B374F-16D3-4F1D-A478-3C2224AFEFF9}" name="PivotTable2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X47:Z52" firstHeaderRow="1" firstDataRow="2" firstDataCol="1" rowPageCount="1" colPageCount="1"/>
  <pivotFields count="8">
    <pivotField axis="axisPage" showAll="0">
      <items count="3">
        <item x="0"/>
        <item x="1"/>
        <item t="default"/>
      </items>
    </pivotField>
    <pivotField axis="axisRow" showAll="0">
      <items count="4">
        <item x="1"/>
        <item x="0"/>
        <item x="2"/>
        <item t="default"/>
      </items>
    </pivotField>
    <pivotField showAll="0">
      <items count="3">
        <item x="1"/>
        <item x="0"/>
        <item t="default"/>
      </items>
    </pivotField>
    <pivotField showAll="0"/>
    <pivotField showAll="0"/>
    <pivotField showAll="0"/>
    <pivotField axis="axisCol" dataField="1" showAll="0">
      <items count="2">
        <item x="0"/>
        <item t="default"/>
      </items>
    </pivotField>
    <pivotField showAll="0"/>
  </pivotFields>
  <rowFields count="1">
    <field x="1"/>
  </rowFields>
  <rowItems count="4">
    <i>
      <x/>
    </i>
    <i>
      <x v="1"/>
    </i>
    <i>
      <x v="2"/>
    </i>
    <i t="grand">
      <x/>
    </i>
  </rowItems>
  <colFields count="1">
    <field x="6"/>
  </colFields>
  <colItems count="2">
    <i>
      <x/>
    </i>
    <i t="grand">
      <x/>
    </i>
  </colItems>
  <pageFields count="1">
    <pageField fld="0" item="1" hier="-1"/>
  </pageFields>
  <dataFields count="1">
    <dataField name="Count of Cultural Context (0-1)" fld="6" subtotal="count" baseField="1" baseItem="0"/>
  </dataFields>
  <formats count="23">
    <format dxfId="143">
      <pivotArea type="all" dataOnly="0" outline="0" fieldPosition="0"/>
    </format>
    <format dxfId="142">
      <pivotArea outline="0" collapsedLevelsAreSubtotals="1" fieldPosition="0"/>
    </format>
    <format dxfId="141">
      <pivotArea type="origin" dataOnly="0" labelOnly="1" outline="0" fieldPosition="0"/>
    </format>
    <format dxfId="140">
      <pivotArea field="2" type="button" dataOnly="0" labelOnly="1" outline="0"/>
    </format>
    <format dxfId="139">
      <pivotArea type="topRight" dataOnly="0" labelOnly="1" outline="0" fieldPosition="0"/>
    </format>
    <format dxfId="138">
      <pivotArea field="1" type="button" dataOnly="0" labelOnly="1" outline="0" axis="axisRow" fieldPosition="0"/>
    </format>
    <format dxfId="137">
      <pivotArea dataOnly="0" labelOnly="1" fieldPosition="0">
        <references count="1">
          <reference field="1" count="0"/>
        </references>
      </pivotArea>
    </format>
    <format dxfId="136">
      <pivotArea dataOnly="0" labelOnly="1" grandRow="1" outline="0" fieldPosition="0"/>
    </format>
    <format dxfId="135">
      <pivotArea dataOnly="0" labelOnly="1" grandCol="1" outline="0" fieldPosition="0"/>
    </format>
    <format dxfId="134">
      <pivotArea type="all" dataOnly="0" outline="0" fieldPosition="0"/>
    </format>
    <format dxfId="133">
      <pivotArea outline="0" collapsedLevelsAreSubtotals="1" fieldPosition="0"/>
    </format>
    <format dxfId="132">
      <pivotArea type="origin" dataOnly="0" labelOnly="1" outline="0" fieldPosition="0"/>
    </format>
    <format dxfId="131">
      <pivotArea field="6" type="button" dataOnly="0" labelOnly="1" outline="0" axis="axisCol" fieldPosition="0"/>
    </format>
    <format dxfId="130">
      <pivotArea type="topRight" dataOnly="0" labelOnly="1" outline="0" fieldPosition="0"/>
    </format>
    <format dxfId="129">
      <pivotArea field="1" type="button" dataOnly="0" labelOnly="1" outline="0" axis="axisRow" fieldPosition="0"/>
    </format>
    <format dxfId="128">
      <pivotArea dataOnly="0" labelOnly="1" fieldPosition="0">
        <references count="1">
          <reference field="1" count="0"/>
        </references>
      </pivotArea>
    </format>
    <format dxfId="127">
      <pivotArea dataOnly="0" labelOnly="1" grandRow="1" outline="0" fieldPosition="0"/>
    </format>
    <format dxfId="126">
      <pivotArea dataOnly="0" labelOnly="1" fieldPosition="0">
        <references count="1">
          <reference field="6" count="0"/>
        </references>
      </pivotArea>
    </format>
    <format dxfId="125">
      <pivotArea dataOnly="0" labelOnly="1" grandCol="1" outline="0" fieldPosition="0"/>
    </format>
    <format dxfId="124">
      <pivotArea outline="0" collapsedLevelsAreSubtotals="1" fieldPosition="0">
        <references count="1">
          <reference field="6" count="0" selected="0"/>
        </references>
      </pivotArea>
    </format>
    <format dxfId="123">
      <pivotArea dataOnly="0" labelOnly="1" outline="0" fieldPosition="0">
        <references count="1">
          <reference field="0" count="1">
            <x v="1"/>
          </reference>
        </references>
      </pivotArea>
    </format>
    <format dxfId="122">
      <pivotArea field="6" type="button" dataOnly="0" labelOnly="1" outline="0" axis="axisCol" fieldPosition="0"/>
    </format>
    <format dxfId="121">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EB27-5E17-419D-877F-13863FE4160A}">
  <dimension ref="A1:AB64"/>
  <sheetViews>
    <sheetView tabSelected="1" topLeftCell="P47" zoomScaleNormal="100" workbookViewId="0">
      <selection activeCell="V42" sqref="V42"/>
    </sheetView>
  </sheetViews>
  <sheetFormatPr defaultRowHeight="15" x14ac:dyDescent="0.25"/>
  <cols>
    <col min="1" max="1" width="31.42578125" bestFit="1" customWidth="1"/>
    <col min="2" max="2" width="21" style="4" customWidth="1"/>
    <col min="3" max="3" width="12.42578125" customWidth="1"/>
    <col min="4" max="4" width="11.28515625" bestFit="1" customWidth="1"/>
    <col min="6" max="6" width="30" bestFit="1" customWidth="1"/>
    <col min="7" max="7" width="17.85546875" bestFit="1" customWidth="1"/>
    <col min="8" max="8" width="20.85546875" style="4" customWidth="1"/>
    <col min="9" max="10" width="11.28515625" bestFit="1" customWidth="1"/>
    <col min="17" max="17" width="31.42578125" bestFit="1" customWidth="1"/>
    <col min="18" max="18" width="19.7109375" style="4" customWidth="1"/>
    <col min="19" max="19" width="10.85546875" customWidth="1"/>
    <col min="20" max="20" width="11.28515625" bestFit="1" customWidth="1"/>
    <col min="24" max="24" width="17.85546875" bestFit="1" customWidth="1"/>
    <col min="25" max="25" width="22.85546875" style="4" customWidth="1"/>
    <col min="26" max="27" width="11.28515625" bestFit="1" customWidth="1"/>
  </cols>
  <sheetData>
    <row r="1" spans="1:28" ht="30" x14ac:dyDescent="0.25">
      <c r="A1" s="16" t="s">
        <v>56</v>
      </c>
      <c r="B1" s="26" t="s">
        <v>63</v>
      </c>
      <c r="C1" s="6"/>
      <c r="D1" s="6"/>
      <c r="E1" s="6" t="s">
        <v>362</v>
      </c>
      <c r="F1">
        <f>6*50</f>
        <v>300</v>
      </c>
      <c r="G1" s="17" t="s">
        <v>56</v>
      </c>
      <c r="H1" s="26" t="s">
        <v>63</v>
      </c>
      <c r="I1" s="6"/>
      <c r="J1" s="6"/>
      <c r="K1" s="6"/>
      <c r="L1" s="7"/>
      <c r="P1" s="5"/>
      <c r="Q1" s="17" t="s">
        <v>56</v>
      </c>
      <c r="R1" s="26" t="s">
        <v>62</v>
      </c>
      <c r="S1" s="6"/>
      <c r="T1" s="6"/>
      <c r="U1" s="6"/>
      <c r="V1" s="6">
        <v>300</v>
      </c>
      <c r="W1" s="6"/>
      <c r="X1" s="17" t="s">
        <v>56</v>
      </c>
      <c r="Y1" s="26" t="s">
        <v>62</v>
      </c>
      <c r="Z1" s="6"/>
      <c r="AA1" s="6"/>
      <c r="AB1" s="7"/>
    </row>
    <row r="2" spans="1:28" x14ac:dyDescent="0.25">
      <c r="A2" s="10"/>
      <c r="F2">
        <f>GETPIVOTDATA("Accuracy (0 or 1)",$A$3,"Accuracy (0 or 1)",1)+GETPIVOTDATA("Reasoning (0-1)",$G$3,"Reasoning (0-1)",1)+GETPIVOTDATA("Cultural Context (0-1)",$G$13,"Cultural Context (0-1)",1)+GETPIVOTDATA("Language Quality (0-1)",$A$13,"Language Quality (0-1)",1)+GETPIVOTDATA("Translation Quality (0-1)",$A$23,"Translation Quality (0-1)",1)</f>
        <v>220</v>
      </c>
      <c r="L2" s="9"/>
      <c r="P2" s="10"/>
      <c r="V2">
        <f>GETPIVOTDATA("Accuracy (0 or 1)",$Q$3,"Accuracy (0 or 1)",1)+GETPIVOTDATA("Reasoning (0-1)",$X$3,"Reasoning (0-1)",1)+GETPIVOTDATA("Language Quality (0-1)",$Q$13,"Language Quality (0-1)",1)+GETPIVOTDATA("Cultural Context (0-1)",$X$13,"Cultural Context (0-1)",1)+GETPIVOTDATA("Translation Quality (0-1)",$Q$23,"Translation Quality (0-1)",1)+GETPIVOTDATA("Bias (0-1)",$X$23,"Bias (0-1)",1)</f>
        <v>101</v>
      </c>
      <c r="AB2" s="9"/>
    </row>
    <row r="3" spans="1:28" x14ac:dyDescent="0.25">
      <c r="A3" s="8" t="s">
        <v>356</v>
      </c>
      <c r="B3" s="27" t="s">
        <v>336</v>
      </c>
      <c r="F3" s="31">
        <f>(F2/F1)</f>
        <v>0.73333333333333328</v>
      </c>
      <c r="G3" s="25" t="s">
        <v>359</v>
      </c>
      <c r="H3" s="27" t="s">
        <v>336</v>
      </c>
      <c r="L3" s="9"/>
      <c r="P3" s="10"/>
      <c r="Q3" s="25" t="s">
        <v>356</v>
      </c>
      <c r="R3" s="27" t="s">
        <v>336</v>
      </c>
      <c r="V3" s="30">
        <f>V2/V1</f>
        <v>0.33666666666666667</v>
      </c>
      <c r="X3" s="25" t="s">
        <v>359</v>
      </c>
      <c r="Y3" s="27" t="s">
        <v>336</v>
      </c>
      <c r="AB3" s="9"/>
    </row>
    <row r="4" spans="1:28" x14ac:dyDescent="0.25">
      <c r="A4" s="8" t="s">
        <v>334</v>
      </c>
      <c r="B4" s="4">
        <v>0</v>
      </c>
      <c r="C4">
        <v>1</v>
      </c>
      <c r="D4" t="s">
        <v>335</v>
      </c>
      <c r="G4" s="25" t="s">
        <v>334</v>
      </c>
      <c r="H4" s="4">
        <v>0</v>
      </c>
      <c r="I4">
        <v>1</v>
      </c>
      <c r="J4" t="s">
        <v>335</v>
      </c>
      <c r="L4" s="9"/>
      <c r="P4" s="10"/>
      <c r="Q4" s="25" t="s">
        <v>334</v>
      </c>
      <c r="R4" s="4">
        <v>0</v>
      </c>
      <c r="S4">
        <v>1</v>
      </c>
      <c r="T4" t="s">
        <v>335</v>
      </c>
      <c r="U4" t="s">
        <v>58</v>
      </c>
      <c r="V4">
        <f>GETPIVOTDATA("Accuracy (0 or 1)",$Q$3,"Language","English","Accuracy (0 or 1)",1)+GETPIVOTDATA("Language Quality (0-1)",$Q$13,"Language","English","Language Quality (0-1)",1)+GETPIVOTDATA("Cultural Context (0-1)",$X$13,"Language","English","Cultural Context (0-1)",1)+GETPIVOTDATA("Translation Quality (0-1)",$Q$23,"Language","English","Translation Quality (0-1)",1)+GETPIVOTDATA("Reasoning (0-1)",$X$3,"Language","English","Reasoning (0-1)",1)</f>
        <v>53</v>
      </c>
      <c r="X4" s="25" t="s">
        <v>334</v>
      </c>
      <c r="Y4" s="4">
        <v>0</v>
      </c>
      <c r="Z4">
        <v>1</v>
      </c>
      <c r="AA4" t="s">
        <v>335</v>
      </c>
      <c r="AB4" s="9"/>
    </row>
    <row r="5" spans="1:28" x14ac:dyDescent="0.25">
      <c r="A5" s="11" t="s">
        <v>58</v>
      </c>
      <c r="B5" s="4">
        <v>1</v>
      </c>
      <c r="C5">
        <v>17</v>
      </c>
      <c r="D5">
        <v>18</v>
      </c>
      <c r="E5" t="s">
        <v>363</v>
      </c>
      <c r="F5">
        <f>GETPIVOTDATA("Accuracy (0 or 1)",$A$3,"Language","Setswana","Accuracy (0 or 1)",1)+GETPIVOTDATA("Reasoning (0-1)",$G$3,"Language","Setswana","Reasoning (0-1)",1)+GETPIVOTDATA("Language Quality (0-1)",$A$13,"Language","Setswana","Language Quality (0-1)",1)+GETPIVOTDATA("Cultural Context (0-1)",$G$13,"Language","Setswana","Cultural Context (0-1)",1)+GETPIVOTDATA("Translation Quality (0-1)",$A$23,"Language","Setswana","Translation Quality (0-1)",1)</f>
        <v>66</v>
      </c>
      <c r="G5" s="3" t="s">
        <v>58</v>
      </c>
      <c r="H5" s="4">
        <v>1</v>
      </c>
      <c r="I5">
        <v>17</v>
      </c>
      <c r="J5">
        <v>18</v>
      </c>
      <c r="L5" s="9"/>
      <c r="P5" s="10"/>
      <c r="Q5" s="3" t="s">
        <v>58</v>
      </c>
      <c r="R5" s="4">
        <v>10</v>
      </c>
      <c r="S5">
        <v>8</v>
      </c>
      <c r="T5">
        <v>18</v>
      </c>
      <c r="U5" t="s">
        <v>59</v>
      </c>
      <c r="V5">
        <f>GETPIVOTDATA("Accuracy (0 or 1)",$Q$3,"Language","Setswana","Accuracy (0 or 1)",1)+GETPIVOTDATA("Reasoning (0-1)",$X$3,"Language","Setswana","Reasoning (0-1)",1)+GETPIVOTDATA("Language Quality (0-1)",$Q$13,"Language","Setswana","Language Quality (0-1)",1)+GETPIVOTDATA("Cultural Context (0-1)",$X$13,"Language","Setswana","Cultural Context (0-1)",1)+GETPIVOTDATA("Translation Quality (0-1)",$Q$23,"Language","Setswana","Translation Quality (0-1)",1)+GETPIVOTDATA("Bias (0-1)",$X$23,"Language","Setswana","Bias (0-1)",1)</f>
        <v>25</v>
      </c>
      <c r="X5" s="3" t="s">
        <v>58</v>
      </c>
      <c r="Y5" s="4">
        <v>10</v>
      </c>
      <c r="Z5">
        <v>8</v>
      </c>
      <c r="AA5">
        <v>18</v>
      </c>
      <c r="AB5" s="9"/>
    </row>
    <row r="6" spans="1:28" x14ac:dyDescent="0.25">
      <c r="A6" s="11" t="s">
        <v>187</v>
      </c>
      <c r="B6" s="4">
        <v>6</v>
      </c>
      <c r="C6">
        <v>11</v>
      </c>
      <c r="D6">
        <v>17</v>
      </c>
      <c r="E6" t="s">
        <v>58</v>
      </c>
      <c r="F6">
        <f>GETPIVOTDATA("Accuracy (0 or 1)",$A$3,"Language","English","Accuracy (0 or 1)",1)+GETPIVOTDATA("Reasoning (0-1)",$G$3,"Language","English","Reasoning (0-1)",1)+GETPIVOTDATA("Language Quality (0-1)",$A$13,"Language","English","Language Quality (0-1)",1)+GETPIVOTDATA("Cultural Context (0-1)",$G$13,"Language","English","Cultural Context (0-1)",1)+GETPIVOTDATA("Translation Quality (0-1)",$A$23,"Language","English","Translation Quality (0-1)",0)</f>
        <v>71</v>
      </c>
      <c r="G6" s="3" t="s">
        <v>187</v>
      </c>
      <c r="H6" s="4">
        <v>6</v>
      </c>
      <c r="I6">
        <v>11</v>
      </c>
      <c r="J6">
        <v>17</v>
      </c>
      <c r="L6" s="9"/>
      <c r="P6" s="10"/>
      <c r="Q6" s="3" t="s">
        <v>187</v>
      </c>
      <c r="R6" s="4">
        <v>16</v>
      </c>
      <c r="S6">
        <v>1</v>
      </c>
      <c r="T6">
        <v>17</v>
      </c>
      <c r="U6" t="s">
        <v>187</v>
      </c>
      <c r="V6">
        <f>GETPIVOTDATA("Accuracy (0 or 1)",$Q$3,"Language","Hybrid","Accuracy (0 or 1)",1)+GETPIVOTDATA("Language Quality (0-1)",$Q$13,"Language","Hybrid","Language Quality (0-1)",1)+GETPIVOTDATA("Cultural Context (0-1)",$X$13,"Language","Hybrid","Cultural Context (0-1)",1)+GETPIVOTDATA("Translation Quality (0-1)",$Q$23,"Language","Hybrid","Translation Quality (0-1)",1)</f>
        <v>23</v>
      </c>
      <c r="X6" s="3" t="s">
        <v>187</v>
      </c>
      <c r="Y6" s="4">
        <v>17</v>
      </c>
      <c r="AA6">
        <v>17</v>
      </c>
      <c r="AB6" s="9"/>
    </row>
    <row r="7" spans="1:28" x14ac:dyDescent="0.25">
      <c r="A7" s="11" t="s">
        <v>59</v>
      </c>
      <c r="B7" s="4">
        <v>3</v>
      </c>
      <c r="C7">
        <v>12</v>
      </c>
      <c r="D7">
        <v>15</v>
      </c>
      <c r="E7" t="s">
        <v>187</v>
      </c>
      <c r="F7">
        <f>GETPIVOTDATA("Accuracy (0 or 1)",$A$3,"Language","Hybrid","Accuracy (0 or 1)",1)+GETPIVOTDATA("Reasoning (0-1)",$G$3,"Language","Hybrid","Reasoning (0-1)",1)+GETPIVOTDATA("Language Quality (0-1)",$A$13,"Language","Hybrid","Language Quality (0-1)",1)+GETPIVOTDATA("Cultural Context (0-1)",$G$13,"Language","Hybrid","Cultural Context (0-1)",1)+GETPIVOTDATA("Translation Quality (0-1)",$A$23,"Language","Hybrid","Translation Quality (0-1)",1)</f>
        <v>67</v>
      </c>
      <c r="G7" s="3" t="s">
        <v>59</v>
      </c>
      <c r="H7" s="4">
        <v>3</v>
      </c>
      <c r="I7">
        <v>12</v>
      </c>
      <c r="J7">
        <v>15</v>
      </c>
      <c r="L7" s="9"/>
      <c r="P7" s="10"/>
      <c r="Q7" s="3" t="s">
        <v>59</v>
      </c>
      <c r="R7" s="4">
        <v>14</v>
      </c>
      <c r="S7">
        <v>1</v>
      </c>
      <c r="T7">
        <v>15</v>
      </c>
      <c r="X7" s="3" t="s">
        <v>59</v>
      </c>
      <c r="Y7" s="4">
        <v>14</v>
      </c>
      <c r="Z7">
        <v>1</v>
      </c>
      <c r="AA7">
        <v>15</v>
      </c>
      <c r="AB7" s="9"/>
    </row>
    <row r="8" spans="1:28" x14ac:dyDescent="0.25">
      <c r="A8" s="11" t="s">
        <v>335</v>
      </c>
      <c r="B8" s="4">
        <v>10</v>
      </c>
      <c r="C8">
        <v>40</v>
      </c>
      <c r="D8">
        <v>50</v>
      </c>
      <c r="F8">
        <f>5*50</f>
        <v>250</v>
      </c>
      <c r="G8" s="3" t="s">
        <v>335</v>
      </c>
      <c r="H8" s="4">
        <v>10</v>
      </c>
      <c r="I8">
        <v>40</v>
      </c>
      <c r="J8">
        <v>50</v>
      </c>
      <c r="L8" s="9"/>
      <c r="P8" s="10"/>
      <c r="Q8" s="3" t="s">
        <v>335</v>
      </c>
      <c r="R8" s="4">
        <v>40</v>
      </c>
      <c r="S8">
        <v>10</v>
      </c>
      <c r="T8">
        <v>50</v>
      </c>
      <c r="X8" s="3" t="s">
        <v>335</v>
      </c>
      <c r="Y8" s="4">
        <v>41</v>
      </c>
      <c r="Z8">
        <v>9</v>
      </c>
      <c r="AA8">
        <v>50</v>
      </c>
      <c r="AB8" s="9"/>
    </row>
    <row r="9" spans="1:28" x14ac:dyDescent="0.25">
      <c r="A9" s="10"/>
      <c r="L9" s="9"/>
      <c r="P9" s="10"/>
      <c r="AB9" s="9"/>
    </row>
    <row r="10" spans="1:28" x14ac:dyDescent="0.25">
      <c r="A10" s="10"/>
      <c r="L10" s="9"/>
      <c r="P10" s="10"/>
      <c r="AB10" s="9"/>
    </row>
    <row r="11" spans="1:28" ht="30" x14ac:dyDescent="0.25">
      <c r="A11" s="8" t="s">
        <v>56</v>
      </c>
      <c r="B11" s="4" t="s">
        <v>63</v>
      </c>
      <c r="G11" s="25" t="s">
        <v>56</v>
      </c>
      <c r="H11" s="4" t="s">
        <v>63</v>
      </c>
      <c r="L11" s="9"/>
      <c r="P11" s="10"/>
      <c r="Q11" s="25" t="s">
        <v>56</v>
      </c>
      <c r="R11" s="4" t="s">
        <v>62</v>
      </c>
      <c r="X11" s="25" t="s">
        <v>56</v>
      </c>
      <c r="Y11" s="4" t="s">
        <v>62</v>
      </c>
      <c r="AB11" s="9"/>
    </row>
    <row r="12" spans="1:28" x14ac:dyDescent="0.25">
      <c r="A12" s="10"/>
      <c r="L12" s="9"/>
      <c r="P12" s="10"/>
      <c r="AB12" s="9"/>
    </row>
    <row r="13" spans="1:28" x14ac:dyDescent="0.25">
      <c r="A13" s="8" t="s">
        <v>357</v>
      </c>
      <c r="B13" s="27" t="s">
        <v>336</v>
      </c>
      <c r="G13" s="25" t="s">
        <v>360</v>
      </c>
      <c r="H13" s="27" t="s">
        <v>336</v>
      </c>
      <c r="L13" s="9"/>
      <c r="P13" s="10"/>
      <c r="Q13" s="25" t="s">
        <v>357</v>
      </c>
      <c r="R13" s="27" t="s">
        <v>336</v>
      </c>
      <c r="X13" s="25" t="s">
        <v>360</v>
      </c>
      <c r="Y13" s="27" t="s">
        <v>336</v>
      </c>
      <c r="AB13" s="9"/>
    </row>
    <row r="14" spans="1:28" x14ac:dyDescent="0.25">
      <c r="A14" s="8" t="s">
        <v>334</v>
      </c>
      <c r="B14" s="4">
        <v>1</v>
      </c>
      <c r="C14" t="s">
        <v>335</v>
      </c>
      <c r="G14" s="25" t="s">
        <v>334</v>
      </c>
      <c r="H14" s="4">
        <v>1</v>
      </c>
      <c r="I14" t="s">
        <v>335</v>
      </c>
      <c r="L14" s="9"/>
      <c r="P14" s="10"/>
      <c r="Q14" s="25" t="s">
        <v>334</v>
      </c>
      <c r="R14" s="4">
        <v>0</v>
      </c>
      <c r="S14">
        <v>1</v>
      </c>
      <c r="T14" t="s">
        <v>335</v>
      </c>
      <c r="X14" s="25" t="s">
        <v>334</v>
      </c>
      <c r="Y14" s="4">
        <v>0</v>
      </c>
      <c r="Z14">
        <v>1</v>
      </c>
      <c r="AA14" t="s">
        <v>335</v>
      </c>
      <c r="AB14" s="9"/>
    </row>
    <row r="15" spans="1:28" x14ac:dyDescent="0.25">
      <c r="A15" s="11" t="s">
        <v>58</v>
      </c>
      <c r="B15" s="4">
        <v>18</v>
      </c>
      <c r="C15">
        <v>18</v>
      </c>
      <c r="G15" s="3" t="s">
        <v>58</v>
      </c>
      <c r="H15" s="4">
        <v>18</v>
      </c>
      <c r="I15">
        <v>18</v>
      </c>
      <c r="L15" s="9"/>
      <c r="P15" s="10"/>
      <c r="Q15" s="3" t="s">
        <v>58</v>
      </c>
      <c r="S15">
        <v>18</v>
      </c>
      <c r="T15">
        <v>18</v>
      </c>
      <c r="X15" s="3" t="s">
        <v>58</v>
      </c>
      <c r="Y15" s="4">
        <v>8</v>
      </c>
      <c r="Z15">
        <v>10</v>
      </c>
      <c r="AA15">
        <v>18</v>
      </c>
      <c r="AB15" s="9"/>
    </row>
    <row r="16" spans="1:28" x14ac:dyDescent="0.25">
      <c r="A16" s="11" t="s">
        <v>187</v>
      </c>
      <c r="B16" s="4">
        <v>17</v>
      </c>
      <c r="C16">
        <v>17</v>
      </c>
      <c r="G16" s="3" t="s">
        <v>187</v>
      </c>
      <c r="H16" s="4">
        <v>17</v>
      </c>
      <c r="I16">
        <v>17</v>
      </c>
      <c r="L16" s="9"/>
      <c r="P16" s="10"/>
      <c r="Q16" s="3" t="s">
        <v>187</v>
      </c>
      <c r="R16" s="4">
        <v>1</v>
      </c>
      <c r="S16">
        <v>16</v>
      </c>
      <c r="T16">
        <v>17</v>
      </c>
      <c r="X16" s="3" t="s">
        <v>187</v>
      </c>
      <c r="Y16" s="4">
        <v>13</v>
      </c>
      <c r="Z16">
        <v>4</v>
      </c>
      <c r="AA16">
        <v>17</v>
      </c>
      <c r="AB16" s="9"/>
    </row>
    <row r="17" spans="1:28" x14ac:dyDescent="0.25">
      <c r="A17" s="11" t="s">
        <v>59</v>
      </c>
      <c r="B17" s="4">
        <v>15</v>
      </c>
      <c r="C17">
        <v>15</v>
      </c>
      <c r="G17" s="3" t="s">
        <v>59</v>
      </c>
      <c r="H17" s="4">
        <v>15</v>
      </c>
      <c r="I17">
        <v>15</v>
      </c>
      <c r="L17" s="9"/>
      <c r="P17" s="10"/>
      <c r="Q17" s="3" t="s">
        <v>59</v>
      </c>
      <c r="R17" s="4">
        <v>2</v>
      </c>
      <c r="S17">
        <v>13</v>
      </c>
      <c r="T17">
        <v>15</v>
      </c>
      <c r="X17" s="3" t="s">
        <v>59</v>
      </c>
      <c r="Y17" s="4">
        <v>7</v>
      </c>
      <c r="Z17">
        <v>8</v>
      </c>
      <c r="AA17">
        <v>15</v>
      </c>
      <c r="AB17" s="9"/>
    </row>
    <row r="18" spans="1:28" x14ac:dyDescent="0.25">
      <c r="A18" s="11" t="s">
        <v>335</v>
      </c>
      <c r="B18" s="4">
        <v>50</v>
      </c>
      <c r="C18">
        <v>50</v>
      </c>
      <c r="G18" s="3" t="s">
        <v>335</v>
      </c>
      <c r="H18" s="4">
        <v>50</v>
      </c>
      <c r="I18">
        <v>50</v>
      </c>
      <c r="L18" s="9"/>
      <c r="P18" s="10"/>
      <c r="Q18" s="3" t="s">
        <v>335</v>
      </c>
      <c r="R18" s="4">
        <v>3</v>
      </c>
      <c r="S18">
        <v>47</v>
      </c>
      <c r="T18">
        <v>50</v>
      </c>
      <c r="X18" s="3" t="s">
        <v>335</v>
      </c>
      <c r="Y18" s="4">
        <v>28</v>
      </c>
      <c r="Z18">
        <v>22</v>
      </c>
      <c r="AA18">
        <v>50</v>
      </c>
      <c r="AB18" s="9"/>
    </row>
    <row r="19" spans="1:28" x14ac:dyDescent="0.25">
      <c r="A19" s="10"/>
      <c r="L19" s="9"/>
      <c r="P19" s="10"/>
      <c r="AB19" s="9"/>
    </row>
    <row r="20" spans="1:28" x14ac:dyDescent="0.25">
      <c r="A20" s="10"/>
      <c r="L20" s="9"/>
      <c r="P20" s="10"/>
      <c r="AB20" s="9"/>
    </row>
    <row r="21" spans="1:28" ht="30" x14ac:dyDescent="0.25">
      <c r="A21" s="8" t="s">
        <v>56</v>
      </c>
      <c r="B21" s="4" t="s">
        <v>63</v>
      </c>
      <c r="G21" s="25" t="s">
        <v>56</v>
      </c>
      <c r="H21" s="4" t="s">
        <v>63</v>
      </c>
      <c r="L21" s="9"/>
      <c r="P21" s="10"/>
      <c r="Q21" s="25" t="s">
        <v>56</v>
      </c>
      <c r="R21" s="4" t="s">
        <v>62</v>
      </c>
      <c r="X21" s="25" t="s">
        <v>56</v>
      </c>
      <c r="Y21" s="4" t="s">
        <v>62</v>
      </c>
      <c r="AB21" s="9"/>
    </row>
    <row r="22" spans="1:28" x14ac:dyDescent="0.25">
      <c r="A22" s="10"/>
      <c r="L22" s="9"/>
      <c r="P22" s="10"/>
      <c r="AB22" s="9"/>
    </row>
    <row r="23" spans="1:28" x14ac:dyDescent="0.25">
      <c r="A23" s="8" t="s">
        <v>358</v>
      </c>
      <c r="B23" s="27" t="s">
        <v>336</v>
      </c>
      <c r="G23" s="25" t="s">
        <v>361</v>
      </c>
      <c r="H23" s="27" t="s">
        <v>336</v>
      </c>
      <c r="L23" s="9"/>
      <c r="P23" s="10"/>
      <c r="Q23" s="25" t="s">
        <v>358</v>
      </c>
      <c r="R23" s="27" t="s">
        <v>336</v>
      </c>
      <c r="X23" s="25" t="s">
        <v>361</v>
      </c>
      <c r="Y23" s="27" t="s">
        <v>336</v>
      </c>
      <c r="AB23" s="9"/>
    </row>
    <row r="24" spans="1:28" x14ac:dyDescent="0.25">
      <c r="A24" s="8" t="s">
        <v>334</v>
      </c>
      <c r="B24" s="4">
        <v>0</v>
      </c>
      <c r="C24">
        <v>1</v>
      </c>
      <c r="D24" t="s">
        <v>335</v>
      </c>
      <c r="G24" s="25" t="s">
        <v>334</v>
      </c>
      <c r="H24" s="4">
        <v>0</v>
      </c>
      <c r="I24" t="s">
        <v>335</v>
      </c>
      <c r="L24" s="9"/>
      <c r="P24" s="10"/>
      <c r="Q24" s="25" t="s">
        <v>334</v>
      </c>
      <c r="R24" s="4">
        <v>0</v>
      </c>
      <c r="S24">
        <v>1</v>
      </c>
      <c r="T24" t="s">
        <v>335</v>
      </c>
      <c r="X24" s="25" t="s">
        <v>334</v>
      </c>
      <c r="Y24" s="4">
        <v>0</v>
      </c>
      <c r="Z24">
        <v>1</v>
      </c>
      <c r="AA24" t="s">
        <v>335</v>
      </c>
      <c r="AB24" s="9"/>
    </row>
    <row r="25" spans="1:28" x14ac:dyDescent="0.25">
      <c r="A25" s="11" t="s">
        <v>58</v>
      </c>
      <c r="B25" s="4">
        <v>1</v>
      </c>
      <c r="C25">
        <v>17</v>
      </c>
      <c r="D25">
        <v>18</v>
      </c>
      <c r="G25" s="3" t="s">
        <v>58</v>
      </c>
      <c r="H25" s="4">
        <v>18</v>
      </c>
      <c r="I25">
        <v>18</v>
      </c>
      <c r="L25" s="9"/>
      <c r="P25" s="10"/>
      <c r="Q25" s="3" t="s">
        <v>58</v>
      </c>
      <c r="R25" s="4">
        <v>9</v>
      </c>
      <c r="S25">
        <v>9</v>
      </c>
      <c r="T25">
        <v>18</v>
      </c>
      <c r="X25" s="3" t="s">
        <v>58</v>
      </c>
      <c r="Y25" s="4">
        <v>18</v>
      </c>
      <c r="AA25">
        <v>18</v>
      </c>
      <c r="AB25" s="9"/>
    </row>
    <row r="26" spans="1:28" x14ac:dyDescent="0.25">
      <c r="A26" s="11" t="s">
        <v>187</v>
      </c>
      <c r="B26" s="4">
        <v>6</v>
      </c>
      <c r="C26">
        <v>11</v>
      </c>
      <c r="D26">
        <v>17</v>
      </c>
      <c r="G26" s="3" t="s">
        <v>187</v>
      </c>
      <c r="H26" s="4">
        <v>17</v>
      </c>
      <c r="I26">
        <v>17</v>
      </c>
      <c r="L26" s="9"/>
      <c r="P26" s="10"/>
      <c r="Q26" s="3" t="s">
        <v>187</v>
      </c>
      <c r="R26" s="4">
        <v>15</v>
      </c>
      <c r="S26">
        <v>2</v>
      </c>
      <c r="T26">
        <v>17</v>
      </c>
      <c r="X26" s="3" t="s">
        <v>187</v>
      </c>
      <c r="Y26" s="4">
        <v>17</v>
      </c>
      <c r="AA26">
        <v>17</v>
      </c>
      <c r="AB26" s="9"/>
    </row>
    <row r="27" spans="1:28" x14ac:dyDescent="0.25">
      <c r="A27" s="11" t="s">
        <v>59</v>
      </c>
      <c r="B27" s="4">
        <v>3</v>
      </c>
      <c r="C27">
        <v>12</v>
      </c>
      <c r="D27">
        <v>15</v>
      </c>
      <c r="G27" s="3" t="s">
        <v>59</v>
      </c>
      <c r="H27" s="4">
        <v>15</v>
      </c>
      <c r="I27">
        <v>15</v>
      </c>
      <c r="L27" s="9"/>
      <c r="P27" s="10"/>
      <c r="Q27" s="3" t="s">
        <v>59</v>
      </c>
      <c r="R27" s="4">
        <v>14</v>
      </c>
      <c r="S27">
        <v>1</v>
      </c>
      <c r="T27">
        <v>15</v>
      </c>
      <c r="X27" s="3" t="s">
        <v>59</v>
      </c>
      <c r="Y27" s="4">
        <v>14</v>
      </c>
      <c r="Z27">
        <v>1</v>
      </c>
      <c r="AA27">
        <v>15</v>
      </c>
      <c r="AB27" s="9"/>
    </row>
    <row r="28" spans="1:28" x14ac:dyDescent="0.25">
      <c r="A28" s="11" t="s">
        <v>335</v>
      </c>
      <c r="B28" s="4">
        <v>10</v>
      </c>
      <c r="C28">
        <v>40</v>
      </c>
      <c r="D28">
        <v>50</v>
      </c>
      <c r="G28" s="3" t="s">
        <v>335</v>
      </c>
      <c r="H28" s="4">
        <v>50</v>
      </c>
      <c r="I28">
        <v>50</v>
      </c>
      <c r="L28" s="9"/>
      <c r="P28" s="10"/>
      <c r="Q28" s="3" t="s">
        <v>335</v>
      </c>
      <c r="R28" s="4">
        <v>38</v>
      </c>
      <c r="S28">
        <v>12</v>
      </c>
      <c r="T28">
        <v>50</v>
      </c>
      <c r="X28" s="3" t="s">
        <v>335</v>
      </c>
      <c r="Y28" s="4">
        <v>49</v>
      </c>
      <c r="Z28">
        <v>1</v>
      </c>
      <c r="AA28">
        <v>50</v>
      </c>
      <c r="AB28" s="9"/>
    </row>
    <row r="29" spans="1:28" x14ac:dyDescent="0.25">
      <c r="A29" s="10"/>
      <c r="L29" s="9"/>
      <c r="P29" s="10"/>
      <c r="AB29" s="9"/>
    </row>
    <row r="30" spans="1:28" ht="21.75" thickBot="1" x14ac:dyDescent="0.4">
      <c r="A30" s="12"/>
      <c r="B30" s="28"/>
      <c r="C30" s="13"/>
      <c r="D30" s="13"/>
      <c r="E30" s="13"/>
      <c r="F30" s="14" t="s">
        <v>337</v>
      </c>
      <c r="G30" s="13"/>
      <c r="H30" s="28"/>
      <c r="I30" s="13"/>
      <c r="J30" s="13"/>
      <c r="K30" s="13"/>
      <c r="L30" s="15"/>
      <c r="P30" s="12"/>
      <c r="Q30" s="13"/>
      <c r="R30" s="28"/>
      <c r="S30" s="13"/>
      <c r="T30" s="13"/>
      <c r="U30" s="29" t="s">
        <v>337</v>
      </c>
      <c r="V30" s="29"/>
      <c r="W30" s="29"/>
      <c r="X30" s="13"/>
      <c r="Y30" s="28"/>
      <c r="Z30" s="13"/>
      <c r="AA30" s="13"/>
      <c r="AB30" s="15"/>
    </row>
    <row r="31" spans="1:28" x14ac:dyDescent="0.25">
      <c r="A31" s="10"/>
    </row>
    <row r="32" spans="1:28" ht="15.75" thickBot="1" x14ac:dyDescent="0.3">
      <c r="A32" s="10"/>
    </row>
    <row r="33" spans="1:28" x14ac:dyDescent="0.25">
      <c r="A33" s="5"/>
      <c r="B33" s="26"/>
      <c r="C33" s="6"/>
      <c r="D33" s="6"/>
      <c r="E33" s="6"/>
      <c r="F33" s="6"/>
      <c r="G33" s="6"/>
      <c r="H33" s="26"/>
      <c r="I33" s="6"/>
      <c r="J33" s="6"/>
      <c r="K33" s="6"/>
      <c r="L33" s="7"/>
      <c r="P33" s="5"/>
      <c r="Q33" s="6"/>
      <c r="R33" s="26"/>
      <c r="S33" s="6"/>
      <c r="T33" s="6"/>
      <c r="U33" s="6"/>
      <c r="V33" s="6"/>
      <c r="W33" s="6"/>
      <c r="X33" s="6"/>
      <c r="Y33" s="26"/>
      <c r="Z33" s="6"/>
      <c r="AA33" s="6"/>
      <c r="AB33" s="7"/>
    </row>
    <row r="34" spans="1:28" x14ac:dyDescent="0.25">
      <c r="A34" s="10"/>
      <c r="L34" s="9"/>
      <c r="P34" s="10"/>
      <c r="AB34" s="9"/>
    </row>
    <row r="35" spans="1:28" ht="30" x14ac:dyDescent="0.25">
      <c r="A35" s="25" t="s">
        <v>56</v>
      </c>
      <c r="B35" s="4" t="s">
        <v>63</v>
      </c>
      <c r="F35">
        <f>6*10</f>
        <v>60</v>
      </c>
      <c r="G35" s="25" t="s">
        <v>56</v>
      </c>
      <c r="H35" s="4" t="s">
        <v>63</v>
      </c>
      <c r="L35" s="9"/>
      <c r="P35" s="10"/>
      <c r="Q35" s="25" t="s">
        <v>56</v>
      </c>
      <c r="R35" s="4" t="s">
        <v>62</v>
      </c>
      <c r="V35">
        <f>6*40</f>
        <v>240</v>
      </c>
      <c r="X35" s="25" t="s">
        <v>56</v>
      </c>
      <c r="Y35" s="4" t="s">
        <v>62</v>
      </c>
      <c r="AB35" s="9"/>
    </row>
    <row r="36" spans="1:28" x14ac:dyDescent="0.25">
      <c r="F36">
        <f>GETPIVOTDATA("Accuracy (0 or 1)",$A$37,"Accuracy (0 or 1)",1)+GETPIVOTDATA("Language Quality (0-1)",$A$47,"Language Quality (0-1)",1)+GETPIVOTDATA("Translation Quality (0-1)",$A$57,"Translation Quality (0-1)",1)+GETPIVOTDATA("Cultural Context (0-1)",$G$47,"Cultural Context (0-1)",1)+GETPIVOTDATA("Reasoning (0-1)",$G$37,"Reasoning (0-1)",1)</f>
        <v>31</v>
      </c>
      <c r="L36" s="9"/>
      <c r="P36" s="10"/>
      <c r="V36">
        <f>GETPIVOTDATA("Accuracy (0 or 1)",$Q$37,"Accuracy (0 or 1)",1)+GETPIVOTDATA("Reasoning (0-1)",$X$37,"Reasoning (0-1)",1)+GETPIVOTDATA("Cultural Context (0-1)",$X$47,"Cultural Context (0-1)",1)+GETPIVOTDATA("Language Quality (0-1)",$Q$47,"Language Quality (0-1)",1)+GETPIVOTDATA("Translation Quality (0-1)",$Q$57,"Translation Quality (0-1)",1)</f>
        <v>79</v>
      </c>
      <c r="AB36" s="9"/>
    </row>
    <row r="37" spans="1:28" x14ac:dyDescent="0.25">
      <c r="A37" s="25" t="s">
        <v>356</v>
      </c>
      <c r="B37" s="27" t="s">
        <v>336</v>
      </c>
      <c r="F37" s="30">
        <f>F36/F35</f>
        <v>0.51666666666666672</v>
      </c>
      <c r="G37" s="25" t="s">
        <v>359</v>
      </c>
      <c r="H37" s="27" t="s">
        <v>336</v>
      </c>
      <c r="L37" s="9"/>
      <c r="P37" s="10"/>
      <c r="Q37" s="25" t="s">
        <v>356</v>
      </c>
      <c r="R37" s="27" t="s">
        <v>336</v>
      </c>
      <c r="V37" s="30">
        <f>V36/V35</f>
        <v>0.32916666666666666</v>
      </c>
      <c r="X37" s="25" t="s">
        <v>359</v>
      </c>
      <c r="Y37" s="27" t="s">
        <v>336</v>
      </c>
      <c r="AB37" s="9"/>
    </row>
    <row r="38" spans="1:28" x14ac:dyDescent="0.25">
      <c r="A38" s="25" t="s">
        <v>334</v>
      </c>
      <c r="B38" s="4">
        <v>0</v>
      </c>
      <c r="C38">
        <v>1</v>
      </c>
      <c r="D38" t="s">
        <v>335</v>
      </c>
      <c r="G38" s="25" t="s">
        <v>334</v>
      </c>
      <c r="H38" s="4">
        <v>0</v>
      </c>
      <c r="I38">
        <v>1</v>
      </c>
      <c r="J38" t="s">
        <v>335</v>
      </c>
      <c r="L38" s="9"/>
      <c r="P38" s="10"/>
      <c r="Q38" s="25" t="s">
        <v>334</v>
      </c>
      <c r="R38" s="4">
        <v>0</v>
      </c>
      <c r="S38">
        <v>1</v>
      </c>
      <c r="T38" t="s">
        <v>335</v>
      </c>
      <c r="X38" s="25" t="s">
        <v>334</v>
      </c>
      <c r="Y38" s="4">
        <v>0</v>
      </c>
      <c r="Z38">
        <v>1</v>
      </c>
      <c r="AA38" t="s">
        <v>335</v>
      </c>
      <c r="AB38" s="9"/>
    </row>
    <row r="39" spans="1:28" x14ac:dyDescent="0.25">
      <c r="A39" s="3" t="s">
        <v>58</v>
      </c>
      <c r="B39" s="4">
        <v>1</v>
      </c>
      <c r="D39">
        <v>1</v>
      </c>
      <c r="E39" t="s">
        <v>58</v>
      </c>
      <c r="F39">
        <f>GETPIVOTDATA("Language Quality (0-1)",$A$47,"Language","English","Language Quality (0-1)",1)+GETPIVOTDATA("Cultural Context (0-1)",$G$47,"Language","English","Cultural Context (0-1)",1)</f>
        <v>2</v>
      </c>
      <c r="G39" s="3" t="s">
        <v>58</v>
      </c>
      <c r="H39" s="4">
        <v>1</v>
      </c>
      <c r="J39">
        <v>1</v>
      </c>
      <c r="L39" s="9"/>
      <c r="P39" s="10"/>
      <c r="Q39" s="3" t="s">
        <v>58</v>
      </c>
      <c r="R39" s="4">
        <v>8</v>
      </c>
      <c r="S39">
        <v>2</v>
      </c>
      <c r="T39">
        <v>10</v>
      </c>
      <c r="U39" t="s">
        <v>363</v>
      </c>
      <c r="V39">
        <f>GETPIVOTDATA("Accuracy (0 or 1)",$Q$37,"Language","Setswana","Accuracy (0 or 1)",1)+GETPIVOTDATA("Reasoning (0-1)",$X$37,"Language","Setswana","Reasoning (0-1)",1)+GETPIVOTDATA("Cultural Context (0-1)",$X$47,"Language","Setswana","Cultural Context (0-1)",1)+GETPIVOTDATA("Language Quality (0-1)",$Q$47,"Language","Setswana","Language Quality (0-1)",1)+GETPIVOTDATA("Translation Quality (0-1)",$Q$57,"Language","Setswana","Translation Quality (0-1)",1)</f>
        <v>28</v>
      </c>
      <c r="X39" s="3" t="s">
        <v>58</v>
      </c>
      <c r="Y39" s="4">
        <v>8</v>
      </c>
      <c r="Z39">
        <v>2</v>
      </c>
      <c r="AA39">
        <v>10</v>
      </c>
      <c r="AB39" s="9"/>
    </row>
    <row r="40" spans="1:28" x14ac:dyDescent="0.25">
      <c r="A40" s="3" t="s">
        <v>187</v>
      </c>
      <c r="B40" s="4">
        <v>4</v>
      </c>
      <c r="C40">
        <v>3</v>
      </c>
      <c r="D40">
        <v>7</v>
      </c>
      <c r="E40" t="s">
        <v>59</v>
      </c>
      <c r="F40">
        <f>GETPIVOTDATA("Language Quality (0-1)",$A$47,"Language","Setswana","Language Quality (0-1)",1)+GETPIVOTDATA("Cultural Context (0-1)",$G$47,"Language","Setswana","Cultural Context (0-1)",1)</f>
        <v>4</v>
      </c>
      <c r="G40" s="3" t="s">
        <v>187</v>
      </c>
      <c r="H40" s="4">
        <v>4</v>
      </c>
      <c r="I40">
        <v>3</v>
      </c>
      <c r="J40">
        <v>7</v>
      </c>
      <c r="L40" s="9"/>
      <c r="P40" s="10"/>
      <c r="Q40" s="3" t="s">
        <v>187</v>
      </c>
      <c r="R40" s="4">
        <v>15</v>
      </c>
      <c r="T40">
        <v>15</v>
      </c>
      <c r="U40" t="s">
        <v>58</v>
      </c>
      <c r="V40">
        <f>GETPIVOTDATA("Accuracy (0 or 1)",$Q$37,"Language","English","Accuracy (0 or 1)",1)+GETPIVOTDATA("Reasoning (0-1)",$X$37,"Language","English","Reasoning (0-1)",1)+GETPIVOTDATA("Cultural Context (0-1)",$X$47,"Language","English","Cultural Context (0-1)",1)+GETPIVOTDATA("Language Quality (0-1)",$Q$47,"Language","English","Language Quality (0-1)",1)+GETPIVOTDATA("Translation Quality (0-1)",$Q$57,"Language","English","Translation Quality (0-1)",1)</f>
        <v>24</v>
      </c>
      <c r="X40" s="3" t="s">
        <v>187</v>
      </c>
      <c r="Y40" s="4">
        <v>15</v>
      </c>
      <c r="AA40">
        <v>15</v>
      </c>
      <c r="AB40" s="9"/>
    </row>
    <row r="41" spans="1:28" x14ac:dyDescent="0.25">
      <c r="A41" s="3" t="s">
        <v>59</v>
      </c>
      <c r="B41" s="4">
        <v>2</v>
      </c>
      <c r="D41">
        <v>2</v>
      </c>
      <c r="E41" t="s">
        <v>187</v>
      </c>
      <c r="F41">
        <f>GETPIVOTDATA("Accuracy (0 or 1)",$A$37,"Language","Hybrid","Accuracy (0 or 1)",1)+GETPIVOTDATA("Reasoning (0-1)",$G$37,"Language","Hybrid","Reasoning (0-1)",1)+GETPIVOTDATA("Cultural Context (0-1)",$G$47,"Language","Hybrid","Cultural Context (0-1)",1)+GETPIVOTDATA("Language Quality (0-1)",$A$47,"Language","Hybrid","Language Quality (0-1)",1)+GETPIVOTDATA("Translation Quality (0-1)",$A$57,"Language","Hybrid","Translation Quality (0-1)",1)</f>
        <v>25</v>
      </c>
      <c r="G41" s="3" t="s">
        <v>59</v>
      </c>
      <c r="H41" s="4">
        <v>2</v>
      </c>
      <c r="J41">
        <v>2</v>
      </c>
      <c r="L41" s="9"/>
      <c r="P41" s="10"/>
      <c r="Q41" s="3" t="s">
        <v>59</v>
      </c>
      <c r="R41" s="4">
        <v>14</v>
      </c>
      <c r="S41">
        <v>1</v>
      </c>
      <c r="T41">
        <v>15</v>
      </c>
      <c r="U41" t="s">
        <v>187</v>
      </c>
      <c r="V41">
        <f>GETPIVOTDATA("Cultural Context (0-1)",$X$47,"Language","Hybrid","Cultural Context (0-1)",1)+GETPIVOTDATA("Language Quality (0-1)",$Q$47,"Language","Hybrid","Language Quality (0-1)",1)</f>
        <v>27</v>
      </c>
      <c r="X41" s="3" t="s">
        <v>59</v>
      </c>
      <c r="Y41" s="4">
        <v>14</v>
      </c>
      <c r="Z41">
        <v>1</v>
      </c>
      <c r="AA41">
        <v>15</v>
      </c>
      <c r="AB41" s="9"/>
    </row>
    <row r="42" spans="1:28" x14ac:dyDescent="0.25">
      <c r="A42" s="3" t="s">
        <v>335</v>
      </c>
      <c r="B42" s="4">
        <v>7</v>
      </c>
      <c r="C42">
        <v>3</v>
      </c>
      <c r="D42">
        <v>10</v>
      </c>
      <c r="G42" s="3" t="s">
        <v>335</v>
      </c>
      <c r="H42" s="4">
        <v>7</v>
      </c>
      <c r="I42">
        <v>3</v>
      </c>
      <c r="J42">
        <v>10</v>
      </c>
      <c r="L42" s="9"/>
      <c r="P42" s="10"/>
      <c r="Q42" s="3" t="s">
        <v>335</v>
      </c>
      <c r="R42" s="4">
        <v>37</v>
      </c>
      <c r="S42">
        <v>3</v>
      </c>
      <c r="T42">
        <v>40</v>
      </c>
      <c r="X42" s="3" t="s">
        <v>335</v>
      </c>
      <c r="Y42" s="4">
        <v>37</v>
      </c>
      <c r="Z42">
        <v>3</v>
      </c>
      <c r="AA42">
        <v>40</v>
      </c>
      <c r="AB42" s="9"/>
    </row>
    <row r="43" spans="1:28" x14ac:dyDescent="0.25">
      <c r="L43" s="9"/>
      <c r="P43" s="10"/>
      <c r="AB43" s="9"/>
    </row>
    <row r="44" spans="1:28" x14ac:dyDescent="0.25">
      <c r="L44" s="9"/>
      <c r="P44" s="10"/>
      <c r="AB44" s="9"/>
    </row>
    <row r="45" spans="1:28" ht="30" x14ac:dyDescent="0.25">
      <c r="A45" s="25" t="s">
        <v>56</v>
      </c>
      <c r="B45" s="4" t="s">
        <v>63</v>
      </c>
      <c r="G45" s="25" t="s">
        <v>56</v>
      </c>
      <c r="H45" s="4" t="s">
        <v>63</v>
      </c>
      <c r="L45" s="9"/>
      <c r="P45" s="10"/>
      <c r="Q45" s="25" t="s">
        <v>56</v>
      </c>
      <c r="R45" s="4" t="s">
        <v>62</v>
      </c>
      <c r="X45" s="25" t="s">
        <v>56</v>
      </c>
      <c r="Y45" s="4" t="s">
        <v>62</v>
      </c>
      <c r="AB45" s="9"/>
    </row>
    <row r="46" spans="1:28" x14ac:dyDescent="0.25">
      <c r="L46" s="9"/>
      <c r="P46" s="10"/>
      <c r="AB46" s="9"/>
    </row>
    <row r="47" spans="1:28" x14ac:dyDescent="0.25">
      <c r="A47" s="25" t="s">
        <v>357</v>
      </c>
      <c r="B47" s="27" t="s">
        <v>336</v>
      </c>
      <c r="G47" s="25" t="s">
        <v>360</v>
      </c>
      <c r="H47" s="27" t="s">
        <v>336</v>
      </c>
      <c r="L47" s="9"/>
      <c r="P47" s="10"/>
      <c r="Q47" s="25" t="s">
        <v>357</v>
      </c>
      <c r="R47" s="27" t="s">
        <v>336</v>
      </c>
      <c r="X47" s="25" t="s">
        <v>360</v>
      </c>
      <c r="Y47" s="27" t="s">
        <v>336</v>
      </c>
      <c r="AB47" s="9"/>
    </row>
    <row r="48" spans="1:28" x14ac:dyDescent="0.25">
      <c r="A48" s="25" t="s">
        <v>334</v>
      </c>
      <c r="B48" s="4">
        <v>1</v>
      </c>
      <c r="C48" t="s">
        <v>335</v>
      </c>
      <c r="G48" s="25" t="s">
        <v>334</v>
      </c>
      <c r="H48" s="4">
        <v>1</v>
      </c>
      <c r="I48" t="s">
        <v>335</v>
      </c>
      <c r="L48" s="9"/>
      <c r="P48" s="10"/>
      <c r="Q48" s="25" t="s">
        <v>334</v>
      </c>
      <c r="R48" s="4">
        <v>0</v>
      </c>
      <c r="S48">
        <v>1</v>
      </c>
      <c r="T48" t="s">
        <v>335</v>
      </c>
      <c r="X48" s="25" t="s">
        <v>334</v>
      </c>
      <c r="Y48" s="4">
        <v>1</v>
      </c>
      <c r="Z48" t="s">
        <v>335</v>
      </c>
      <c r="AB48" s="9"/>
    </row>
    <row r="49" spans="1:28" x14ac:dyDescent="0.25">
      <c r="A49" s="3" t="s">
        <v>58</v>
      </c>
      <c r="B49" s="4">
        <v>1</v>
      </c>
      <c r="C49">
        <v>1</v>
      </c>
      <c r="G49" s="3" t="s">
        <v>58</v>
      </c>
      <c r="H49" s="4">
        <v>1</v>
      </c>
      <c r="I49">
        <v>1</v>
      </c>
      <c r="L49" s="9"/>
      <c r="P49" s="10"/>
      <c r="Q49" s="3" t="s">
        <v>58</v>
      </c>
      <c r="R49" s="4">
        <v>2</v>
      </c>
      <c r="S49">
        <v>8</v>
      </c>
      <c r="T49">
        <v>10</v>
      </c>
      <c r="X49" s="3" t="s">
        <v>58</v>
      </c>
      <c r="Y49" s="4">
        <v>10</v>
      </c>
      <c r="Z49">
        <v>10</v>
      </c>
      <c r="AB49" s="9"/>
    </row>
    <row r="50" spans="1:28" x14ac:dyDescent="0.25">
      <c r="A50" s="3" t="s">
        <v>187</v>
      </c>
      <c r="B50" s="4">
        <v>7</v>
      </c>
      <c r="C50">
        <v>7</v>
      </c>
      <c r="G50" s="3" t="s">
        <v>187</v>
      </c>
      <c r="H50" s="4">
        <v>7</v>
      </c>
      <c r="I50">
        <v>7</v>
      </c>
      <c r="L50" s="9"/>
      <c r="P50" s="10"/>
      <c r="Q50" s="3" t="s">
        <v>187</v>
      </c>
      <c r="R50" s="4">
        <v>3</v>
      </c>
      <c r="S50">
        <v>12</v>
      </c>
      <c r="T50">
        <v>15</v>
      </c>
      <c r="X50" s="3" t="s">
        <v>187</v>
      </c>
      <c r="Y50" s="4">
        <v>15</v>
      </c>
      <c r="Z50">
        <v>15</v>
      </c>
      <c r="AB50" s="9"/>
    </row>
    <row r="51" spans="1:28" x14ac:dyDescent="0.25">
      <c r="A51" s="3" t="s">
        <v>59</v>
      </c>
      <c r="B51" s="4">
        <v>2</v>
      </c>
      <c r="C51">
        <v>2</v>
      </c>
      <c r="G51" s="3" t="s">
        <v>59</v>
      </c>
      <c r="H51" s="4">
        <v>2</v>
      </c>
      <c r="I51">
        <v>2</v>
      </c>
      <c r="L51" s="9"/>
      <c r="P51" s="10"/>
      <c r="Q51" s="3" t="s">
        <v>59</v>
      </c>
      <c r="R51" s="4">
        <v>5</v>
      </c>
      <c r="S51">
        <v>10</v>
      </c>
      <c r="T51">
        <v>15</v>
      </c>
      <c r="X51" s="3" t="s">
        <v>59</v>
      </c>
      <c r="Y51" s="4">
        <v>15</v>
      </c>
      <c r="Z51">
        <v>15</v>
      </c>
      <c r="AB51" s="9"/>
    </row>
    <row r="52" spans="1:28" x14ac:dyDescent="0.25">
      <c r="A52" s="3" t="s">
        <v>335</v>
      </c>
      <c r="B52" s="4">
        <v>10</v>
      </c>
      <c r="C52">
        <v>10</v>
      </c>
      <c r="G52" s="3" t="s">
        <v>335</v>
      </c>
      <c r="H52" s="4">
        <v>10</v>
      </c>
      <c r="I52">
        <v>10</v>
      </c>
      <c r="L52" s="9"/>
      <c r="P52" s="10"/>
      <c r="Q52" s="3" t="s">
        <v>335</v>
      </c>
      <c r="R52" s="4">
        <v>10</v>
      </c>
      <c r="S52">
        <v>30</v>
      </c>
      <c r="T52">
        <v>40</v>
      </c>
      <c r="X52" s="3" t="s">
        <v>335</v>
      </c>
      <c r="Y52" s="4">
        <v>40</v>
      </c>
      <c r="Z52">
        <v>40</v>
      </c>
      <c r="AB52" s="9"/>
    </row>
    <row r="53" spans="1:28" x14ac:dyDescent="0.25">
      <c r="L53" s="9"/>
      <c r="P53" s="10"/>
      <c r="AB53" s="9"/>
    </row>
    <row r="54" spans="1:28" x14ac:dyDescent="0.25">
      <c r="L54" s="9"/>
      <c r="P54" s="10"/>
      <c r="AB54" s="9"/>
    </row>
    <row r="55" spans="1:28" ht="30" x14ac:dyDescent="0.25">
      <c r="A55" s="25" t="s">
        <v>56</v>
      </c>
      <c r="B55" s="4" t="s">
        <v>63</v>
      </c>
      <c r="G55" s="25" t="s">
        <v>56</v>
      </c>
      <c r="H55" s="4" t="s">
        <v>63</v>
      </c>
      <c r="L55" s="9"/>
      <c r="P55" s="10"/>
      <c r="Q55" s="25" t="s">
        <v>56</v>
      </c>
      <c r="R55" s="4" t="s">
        <v>62</v>
      </c>
      <c r="X55" s="25" t="s">
        <v>56</v>
      </c>
      <c r="Y55" s="4" t="s">
        <v>62</v>
      </c>
      <c r="AB55" s="9"/>
    </row>
    <row r="56" spans="1:28" x14ac:dyDescent="0.25">
      <c r="L56" s="9"/>
      <c r="P56" s="10"/>
      <c r="AB56" s="9"/>
    </row>
    <row r="57" spans="1:28" x14ac:dyDescent="0.25">
      <c r="A57" s="25" t="s">
        <v>358</v>
      </c>
      <c r="B57" s="27" t="s">
        <v>336</v>
      </c>
      <c r="G57" s="25" t="s">
        <v>361</v>
      </c>
      <c r="H57" s="27" t="s">
        <v>336</v>
      </c>
      <c r="L57" s="9"/>
      <c r="P57" s="10"/>
      <c r="Q57" s="25" t="s">
        <v>358</v>
      </c>
      <c r="R57" s="27" t="s">
        <v>336</v>
      </c>
      <c r="X57" s="25" t="s">
        <v>361</v>
      </c>
      <c r="Y57" s="27" t="s">
        <v>336</v>
      </c>
      <c r="AB57" s="9"/>
    </row>
    <row r="58" spans="1:28" x14ac:dyDescent="0.25">
      <c r="A58" s="25" t="s">
        <v>334</v>
      </c>
      <c r="B58" s="4">
        <v>0</v>
      </c>
      <c r="C58">
        <v>1</v>
      </c>
      <c r="D58" t="s">
        <v>335</v>
      </c>
      <c r="G58" s="25" t="s">
        <v>334</v>
      </c>
      <c r="H58" s="4">
        <v>0</v>
      </c>
      <c r="I58" t="s">
        <v>335</v>
      </c>
      <c r="L58" s="9"/>
      <c r="P58" s="10"/>
      <c r="Q58" s="25" t="s">
        <v>334</v>
      </c>
      <c r="R58" s="4">
        <v>0</v>
      </c>
      <c r="S58">
        <v>1</v>
      </c>
      <c r="T58" t="s">
        <v>335</v>
      </c>
      <c r="X58" s="25" t="s">
        <v>334</v>
      </c>
      <c r="Y58" s="4">
        <v>0</v>
      </c>
      <c r="Z58" t="s">
        <v>335</v>
      </c>
      <c r="AB58" s="9"/>
    </row>
    <row r="59" spans="1:28" x14ac:dyDescent="0.25">
      <c r="A59" s="3" t="s">
        <v>58</v>
      </c>
      <c r="B59" s="4">
        <v>1</v>
      </c>
      <c r="D59">
        <v>1</v>
      </c>
      <c r="G59" s="3" t="s">
        <v>58</v>
      </c>
      <c r="H59" s="4">
        <v>1</v>
      </c>
      <c r="I59">
        <v>1</v>
      </c>
      <c r="L59" s="9"/>
      <c r="P59" s="10"/>
      <c r="Q59" s="3" t="s">
        <v>58</v>
      </c>
      <c r="R59" s="4">
        <v>8</v>
      </c>
      <c r="S59">
        <v>2</v>
      </c>
      <c r="T59">
        <v>10</v>
      </c>
      <c r="X59" s="3" t="s">
        <v>58</v>
      </c>
      <c r="Y59" s="4">
        <v>10</v>
      </c>
      <c r="Z59">
        <v>10</v>
      </c>
      <c r="AB59" s="9"/>
    </row>
    <row r="60" spans="1:28" x14ac:dyDescent="0.25">
      <c r="A60" s="3" t="s">
        <v>187</v>
      </c>
      <c r="B60" s="4">
        <v>2</v>
      </c>
      <c r="C60">
        <v>5</v>
      </c>
      <c r="D60">
        <v>7</v>
      </c>
      <c r="G60" s="3" t="s">
        <v>187</v>
      </c>
      <c r="H60" s="4">
        <v>7</v>
      </c>
      <c r="I60">
        <v>7</v>
      </c>
      <c r="L60" s="9"/>
      <c r="P60" s="10"/>
      <c r="Q60" s="3" t="s">
        <v>187</v>
      </c>
      <c r="R60" s="4">
        <v>15</v>
      </c>
      <c r="T60">
        <v>15</v>
      </c>
      <c r="X60" s="3" t="s">
        <v>187</v>
      </c>
      <c r="Y60" s="4">
        <v>15</v>
      </c>
      <c r="Z60">
        <v>15</v>
      </c>
      <c r="AB60" s="9"/>
    </row>
    <row r="61" spans="1:28" x14ac:dyDescent="0.25">
      <c r="A61" s="3" t="s">
        <v>59</v>
      </c>
      <c r="B61" s="4">
        <v>2</v>
      </c>
      <c r="D61">
        <v>2</v>
      </c>
      <c r="G61" s="3" t="s">
        <v>59</v>
      </c>
      <c r="H61" s="4">
        <v>2</v>
      </c>
      <c r="I61">
        <v>2</v>
      </c>
      <c r="L61" s="9"/>
      <c r="P61" s="10"/>
      <c r="Q61" s="3" t="s">
        <v>59</v>
      </c>
      <c r="R61" s="4">
        <v>14</v>
      </c>
      <c r="S61">
        <v>1</v>
      </c>
      <c r="T61">
        <v>15</v>
      </c>
      <c r="X61" s="3" t="s">
        <v>59</v>
      </c>
      <c r="Y61" s="4">
        <v>15</v>
      </c>
      <c r="Z61">
        <v>15</v>
      </c>
      <c r="AB61" s="9"/>
    </row>
    <row r="62" spans="1:28" x14ac:dyDescent="0.25">
      <c r="A62" s="3" t="s">
        <v>335</v>
      </c>
      <c r="B62" s="4">
        <v>5</v>
      </c>
      <c r="C62">
        <v>5</v>
      </c>
      <c r="D62">
        <v>10</v>
      </c>
      <c r="G62" s="3" t="s">
        <v>335</v>
      </c>
      <c r="H62" s="4">
        <v>10</v>
      </c>
      <c r="I62">
        <v>10</v>
      </c>
      <c r="L62" s="9"/>
      <c r="P62" s="10"/>
      <c r="Q62" s="3" t="s">
        <v>335</v>
      </c>
      <c r="R62" s="4">
        <v>37</v>
      </c>
      <c r="S62">
        <v>3</v>
      </c>
      <c r="T62">
        <v>40</v>
      </c>
      <c r="X62" s="3" t="s">
        <v>335</v>
      </c>
      <c r="Y62" s="4">
        <v>40</v>
      </c>
      <c r="Z62">
        <v>40</v>
      </c>
      <c r="AB62" s="9"/>
    </row>
    <row r="63" spans="1:28" x14ac:dyDescent="0.25">
      <c r="A63" s="10"/>
      <c r="L63" s="9"/>
      <c r="P63" s="10"/>
      <c r="AB63" s="9"/>
    </row>
    <row r="64" spans="1:28" ht="21.75" thickBot="1" x14ac:dyDescent="0.4">
      <c r="A64" s="12"/>
      <c r="B64" s="28"/>
      <c r="C64" s="13"/>
      <c r="D64" s="13"/>
      <c r="E64" s="13"/>
      <c r="F64" s="14" t="s">
        <v>338</v>
      </c>
      <c r="G64" s="13"/>
      <c r="H64" s="28"/>
      <c r="I64" s="13"/>
      <c r="J64" s="13"/>
      <c r="K64" s="13"/>
      <c r="L64" s="15"/>
      <c r="P64" s="12"/>
      <c r="Q64" s="13"/>
      <c r="R64" s="28"/>
      <c r="S64" s="13"/>
      <c r="T64" s="13"/>
      <c r="U64" s="29" t="s">
        <v>338</v>
      </c>
      <c r="V64" s="29"/>
      <c r="W64" s="29"/>
      <c r="X64" s="13"/>
      <c r="Y64" s="28"/>
      <c r="Z64" s="13"/>
      <c r="AA64" s="13"/>
      <c r="AB64" s="15"/>
    </row>
  </sheetData>
  <mergeCells count="2">
    <mergeCell ref="U30:W30"/>
    <mergeCell ref="U64:W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120A-A910-40FF-B153-6F61E0DA0B34}">
  <dimension ref="A1:N101"/>
  <sheetViews>
    <sheetView topLeftCell="D1" zoomScaleNormal="100" workbookViewId="0">
      <pane ySplit="1" topLeftCell="A93" activePane="bottomLeft" state="frozen"/>
      <selection pane="bottomLeft" activeCell="E1" sqref="E1:L101"/>
    </sheetView>
  </sheetViews>
  <sheetFormatPr defaultRowHeight="15" x14ac:dyDescent="0.25"/>
  <cols>
    <col min="2" max="2" width="81.7109375" bestFit="1" customWidth="1"/>
    <col min="3" max="3" width="24.85546875" bestFit="1" customWidth="1"/>
    <col min="4" max="4" width="119.5703125" style="3" customWidth="1"/>
    <col min="5" max="5" width="32" bestFit="1" customWidth="1"/>
    <col min="6" max="6" width="14" bestFit="1" customWidth="1"/>
    <col min="7" max="9" width="12.85546875" style="4" customWidth="1"/>
    <col min="10" max="10" width="11.5703125" style="4" customWidth="1"/>
    <col min="11" max="13" width="12.85546875" style="4" customWidth="1"/>
    <col min="14" max="14" width="68.140625" bestFit="1" customWidth="1"/>
  </cols>
  <sheetData>
    <row r="1" spans="1:14" ht="30" x14ac:dyDescent="0.25">
      <c r="A1" s="1" t="s">
        <v>0</v>
      </c>
      <c r="B1" s="1" t="s">
        <v>1</v>
      </c>
      <c r="C1" s="1" t="s">
        <v>2</v>
      </c>
      <c r="D1" s="2" t="s">
        <v>61</v>
      </c>
      <c r="E1" s="1" t="s">
        <v>56</v>
      </c>
      <c r="F1" s="1" t="s">
        <v>57</v>
      </c>
      <c r="G1" s="18" t="s">
        <v>339</v>
      </c>
      <c r="H1" s="18" t="s">
        <v>340</v>
      </c>
      <c r="I1" s="18" t="s">
        <v>341</v>
      </c>
      <c r="J1" s="18" t="s">
        <v>342</v>
      </c>
      <c r="K1" s="18" t="s">
        <v>343</v>
      </c>
      <c r="L1" s="24" t="s">
        <v>344</v>
      </c>
      <c r="M1" s="18" t="s">
        <v>346</v>
      </c>
      <c r="N1" s="1" t="s">
        <v>60</v>
      </c>
    </row>
    <row r="2" spans="1:14" x14ac:dyDescent="0.25">
      <c r="A2" s="19">
        <v>1</v>
      </c>
      <c r="B2" s="19" t="s">
        <v>3</v>
      </c>
      <c r="C2" s="19" t="s">
        <v>4</v>
      </c>
      <c r="D2" s="20" t="s">
        <v>64</v>
      </c>
      <c r="E2" s="19" t="s">
        <v>62</v>
      </c>
      <c r="F2" s="19" t="s">
        <v>58</v>
      </c>
      <c r="G2" s="21">
        <v>0</v>
      </c>
      <c r="H2" s="21">
        <v>1</v>
      </c>
      <c r="I2" s="21">
        <v>1</v>
      </c>
      <c r="J2" s="21">
        <v>0</v>
      </c>
      <c r="K2" s="21">
        <v>1</v>
      </c>
      <c r="L2" s="21">
        <v>0</v>
      </c>
      <c r="M2" s="21">
        <f>SUM(G2:L2)</f>
        <v>3</v>
      </c>
      <c r="N2" s="19"/>
    </row>
    <row r="3" spans="1:14" x14ac:dyDescent="0.25">
      <c r="A3" s="19">
        <v>1</v>
      </c>
      <c r="B3" s="19" t="s">
        <v>3</v>
      </c>
      <c r="C3" s="19" t="s">
        <v>4</v>
      </c>
      <c r="D3" s="19" t="s">
        <v>139</v>
      </c>
      <c r="E3" s="19" t="s">
        <v>63</v>
      </c>
      <c r="F3" s="19" t="s">
        <v>58</v>
      </c>
      <c r="G3" s="21">
        <v>1</v>
      </c>
      <c r="H3" s="21">
        <v>1</v>
      </c>
      <c r="I3" s="21">
        <v>1</v>
      </c>
      <c r="J3" s="21">
        <v>1</v>
      </c>
      <c r="K3" s="21">
        <v>1</v>
      </c>
      <c r="L3" s="21">
        <v>0</v>
      </c>
      <c r="M3" s="21">
        <f t="shared" ref="M3:M66" si="0">SUM(G3:L3)</f>
        <v>5</v>
      </c>
      <c r="N3" s="19"/>
    </row>
    <row r="4" spans="1:14" x14ac:dyDescent="0.25">
      <c r="A4" s="19">
        <v>2</v>
      </c>
      <c r="B4" s="19" t="s">
        <v>5</v>
      </c>
      <c r="C4" s="19" t="s">
        <v>4</v>
      </c>
      <c r="D4" s="20" t="s">
        <v>65</v>
      </c>
      <c r="E4" s="19" t="s">
        <v>62</v>
      </c>
      <c r="F4" s="19" t="s">
        <v>58</v>
      </c>
      <c r="G4" s="21">
        <v>1</v>
      </c>
      <c r="H4" s="21">
        <v>1</v>
      </c>
      <c r="I4" s="21">
        <v>1</v>
      </c>
      <c r="J4" s="21">
        <v>1</v>
      </c>
      <c r="K4" s="21">
        <v>1</v>
      </c>
      <c r="L4" s="21">
        <v>0</v>
      </c>
      <c r="M4" s="21">
        <f t="shared" si="0"/>
        <v>5</v>
      </c>
      <c r="N4" s="19"/>
    </row>
    <row r="5" spans="1:14" x14ac:dyDescent="0.25">
      <c r="A5" s="19">
        <v>2</v>
      </c>
      <c r="B5" s="19" t="s">
        <v>5</v>
      </c>
      <c r="C5" s="19" t="s">
        <v>4</v>
      </c>
      <c r="D5" s="19" t="s">
        <v>140</v>
      </c>
      <c r="E5" s="19" t="s">
        <v>63</v>
      </c>
      <c r="F5" s="19" t="s">
        <v>58</v>
      </c>
      <c r="G5" s="21">
        <v>1</v>
      </c>
      <c r="H5" s="21">
        <v>1</v>
      </c>
      <c r="I5" s="21">
        <v>1</v>
      </c>
      <c r="J5" s="21">
        <v>1</v>
      </c>
      <c r="K5" s="21">
        <v>1</v>
      </c>
      <c r="L5" s="21">
        <v>0</v>
      </c>
      <c r="M5" s="21">
        <f t="shared" si="0"/>
        <v>5</v>
      </c>
      <c r="N5" s="19"/>
    </row>
    <row r="6" spans="1:14" x14ac:dyDescent="0.25">
      <c r="A6" s="19">
        <v>3</v>
      </c>
      <c r="B6" s="19" t="s">
        <v>6</v>
      </c>
      <c r="C6" s="19" t="s">
        <v>4</v>
      </c>
      <c r="D6" s="20" t="s">
        <v>66</v>
      </c>
      <c r="E6" s="19" t="s">
        <v>62</v>
      </c>
      <c r="F6" s="19" t="s">
        <v>58</v>
      </c>
      <c r="G6" s="21">
        <v>0</v>
      </c>
      <c r="H6" s="21">
        <v>1</v>
      </c>
      <c r="I6" s="21">
        <v>0</v>
      </c>
      <c r="J6" s="21">
        <v>0</v>
      </c>
      <c r="K6" s="21">
        <v>1</v>
      </c>
      <c r="L6" s="21">
        <v>0</v>
      </c>
      <c r="M6" s="21">
        <f t="shared" si="0"/>
        <v>2</v>
      </c>
      <c r="N6" s="19" t="s">
        <v>183</v>
      </c>
    </row>
    <row r="7" spans="1:14" x14ac:dyDescent="0.25">
      <c r="A7" s="19">
        <v>3</v>
      </c>
      <c r="B7" s="19" t="s">
        <v>6</v>
      </c>
      <c r="C7" s="19" t="s">
        <v>4</v>
      </c>
      <c r="D7" s="19" t="s">
        <v>141</v>
      </c>
      <c r="E7" s="19" t="s">
        <v>63</v>
      </c>
      <c r="F7" s="19" t="s">
        <v>58</v>
      </c>
      <c r="G7" s="21">
        <v>1</v>
      </c>
      <c r="H7" s="21">
        <v>1</v>
      </c>
      <c r="I7" s="21">
        <v>1</v>
      </c>
      <c r="J7" s="21">
        <v>1</v>
      </c>
      <c r="K7" s="21">
        <v>1</v>
      </c>
      <c r="L7" s="21">
        <v>0</v>
      </c>
      <c r="M7" s="21">
        <f t="shared" si="0"/>
        <v>5</v>
      </c>
      <c r="N7" s="19"/>
    </row>
    <row r="8" spans="1:14" x14ac:dyDescent="0.25">
      <c r="A8" s="19">
        <v>4</v>
      </c>
      <c r="B8" s="19" t="s">
        <v>7</v>
      </c>
      <c r="C8" s="19" t="s">
        <v>4</v>
      </c>
      <c r="D8" s="20" t="s">
        <v>67</v>
      </c>
      <c r="E8" s="19" t="s">
        <v>62</v>
      </c>
      <c r="F8" s="19" t="s">
        <v>58</v>
      </c>
      <c r="G8" s="21">
        <v>1</v>
      </c>
      <c r="H8" s="21">
        <v>1</v>
      </c>
      <c r="I8" s="21">
        <v>1</v>
      </c>
      <c r="J8" s="21">
        <v>1</v>
      </c>
      <c r="K8" s="21">
        <v>1</v>
      </c>
      <c r="L8" s="21">
        <v>0</v>
      </c>
      <c r="M8" s="21">
        <f t="shared" si="0"/>
        <v>5</v>
      </c>
      <c r="N8" s="19" t="s">
        <v>184</v>
      </c>
    </row>
    <row r="9" spans="1:14" x14ac:dyDescent="0.25">
      <c r="A9" s="19">
        <v>4</v>
      </c>
      <c r="B9" s="19" t="s">
        <v>7</v>
      </c>
      <c r="C9" s="19" t="s">
        <v>4</v>
      </c>
      <c r="D9" s="19" t="s">
        <v>142</v>
      </c>
      <c r="E9" s="19" t="s">
        <v>63</v>
      </c>
      <c r="F9" s="19" t="s">
        <v>58</v>
      </c>
      <c r="G9" s="21">
        <v>1</v>
      </c>
      <c r="H9" s="21">
        <v>1</v>
      </c>
      <c r="I9" s="21">
        <v>1</v>
      </c>
      <c r="J9" s="21">
        <v>1</v>
      </c>
      <c r="K9" s="21">
        <v>1</v>
      </c>
      <c r="L9" s="21">
        <v>0</v>
      </c>
      <c r="M9" s="21">
        <f t="shared" si="0"/>
        <v>5</v>
      </c>
      <c r="N9" s="19"/>
    </row>
    <row r="10" spans="1:14" x14ac:dyDescent="0.25">
      <c r="A10" s="19">
        <v>5</v>
      </c>
      <c r="B10" s="19" t="s">
        <v>8</v>
      </c>
      <c r="C10" s="19" t="s">
        <v>4</v>
      </c>
      <c r="D10" s="20" t="s">
        <v>68</v>
      </c>
      <c r="E10" s="19" t="s">
        <v>62</v>
      </c>
      <c r="F10" s="19" t="s">
        <v>58</v>
      </c>
      <c r="G10" s="21">
        <v>1</v>
      </c>
      <c r="H10" s="21">
        <v>1</v>
      </c>
      <c r="I10" s="21">
        <v>1</v>
      </c>
      <c r="J10" s="21">
        <v>1</v>
      </c>
      <c r="K10" s="21">
        <v>1</v>
      </c>
      <c r="L10" s="21">
        <v>0</v>
      </c>
      <c r="M10" s="21">
        <f t="shared" si="0"/>
        <v>5</v>
      </c>
      <c r="N10" s="19"/>
    </row>
    <row r="11" spans="1:14" x14ac:dyDescent="0.25">
      <c r="A11" s="19">
        <v>5</v>
      </c>
      <c r="B11" s="19" t="s">
        <v>8</v>
      </c>
      <c r="C11" s="19" t="s">
        <v>4</v>
      </c>
      <c r="D11" s="19" t="s">
        <v>143</v>
      </c>
      <c r="E11" s="19" t="s">
        <v>63</v>
      </c>
      <c r="F11" s="19" t="s">
        <v>58</v>
      </c>
      <c r="G11" s="21">
        <v>1</v>
      </c>
      <c r="H11" s="21">
        <v>1</v>
      </c>
      <c r="I11" s="21">
        <v>1</v>
      </c>
      <c r="J11" s="21">
        <v>1</v>
      </c>
      <c r="K11" s="21">
        <v>1</v>
      </c>
      <c r="L11" s="21">
        <v>0</v>
      </c>
      <c r="M11" s="21">
        <f t="shared" si="0"/>
        <v>5</v>
      </c>
      <c r="N11" s="19"/>
    </row>
    <row r="12" spans="1:14" x14ac:dyDescent="0.25">
      <c r="A12" s="19">
        <v>6</v>
      </c>
      <c r="B12" s="19" t="s">
        <v>9</v>
      </c>
      <c r="C12" s="19" t="s">
        <v>4</v>
      </c>
      <c r="D12" s="20" t="s">
        <v>69</v>
      </c>
      <c r="E12" s="19" t="s">
        <v>62</v>
      </c>
      <c r="F12" s="19" t="s">
        <v>58</v>
      </c>
      <c r="G12" s="21">
        <v>1</v>
      </c>
      <c r="H12" s="21">
        <v>1</v>
      </c>
      <c r="I12" s="21">
        <v>1</v>
      </c>
      <c r="J12" s="21">
        <v>1</v>
      </c>
      <c r="K12" s="21">
        <v>1</v>
      </c>
      <c r="L12" s="21">
        <v>0</v>
      </c>
      <c r="M12" s="21">
        <f t="shared" si="0"/>
        <v>5</v>
      </c>
      <c r="N12" s="19"/>
    </row>
    <row r="13" spans="1:14" x14ac:dyDescent="0.25">
      <c r="A13" s="19">
        <v>6</v>
      </c>
      <c r="B13" s="19" t="s">
        <v>9</v>
      </c>
      <c r="C13" s="19" t="s">
        <v>4</v>
      </c>
      <c r="D13" s="19" t="s">
        <v>144</v>
      </c>
      <c r="E13" s="19" t="s">
        <v>63</v>
      </c>
      <c r="F13" s="19" t="s">
        <v>58</v>
      </c>
      <c r="G13" s="21">
        <v>1</v>
      </c>
      <c r="H13" s="21">
        <v>1</v>
      </c>
      <c r="I13" s="21">
        <v>1</v>
      </c>
      <c r="J13" s="21">
        <v>1</v>
      </c>
      <c r="K13" s="21">
        <v>1</v>
      </c>
      <c r="L13" s="21">
        <v>0</v>
      </c>
      <c r="M13" s="21">
        <f t="shared" si="0"/>
        <v>5</v>
      </c>
      <c r="N13" s="19"/>
    </row>
    <row r="14" spans="1:14" x14ac:dyDescent="0.25">
      <c r="A14" s="19">
        <v>7</v>
      </c>
      <c r="B14" s="19" t="s">
        <v>10</v>
      </c>
      <c r="C14" s="19" t="s">
        <v>4</v>
      </c>
      <c r="D14" s="20" t="s">
        <v>329</v>
      </c>
      <c r="E14" s="19" t="s">
        <v>62</v>
      </c>
      <c r="F14" s="19" t="s">
        <v>58</v>
      </c>
      <c r="G14" s="21">
        <v>1</v>
      </c>
      <c r="H14" s="21">
        <v>1</v>
      </c>
      <c r="I14" s="21">
        <v>1</v>
      </c>
      <c r="J14" s="21">
        <v>1</v>
      </c>
      <c r="K14" s="21">
        <v>1</v>
      </c>
      <c r="L14" s="21">
        <v>0</v>
      </c>
      <c r="M14" s="21">
        <f t="shared" si="0"/>
        <v>5</v>
      </c>
      <c r="N14" s="19" t="s">
        <v>185</v>
      </c>
    </row>
    <row r="15" spans="1:14" x14ac:dyDescent="0.25">
      <c r="A15" s="19">
        <v>7</v>
      </c>
      <c r="B15" s="19" t="s">
        <v>10</v>
      </c>
      <c r="C15" s="19" t="s">
        <v>4</v>
      </c>
      <c r="D15" s="19" t="s">
        <v>145</v>
      </c>
      <c r="E15" s="19" t="s">
        <v>63</v>
      </c>
      <c r="F15" s="19" t="s">
        <v>58</v>
      </c>
      <c r="G15" s="21">
        <v>1</v>
      </c>
      <c r="H15" s="21">
        <v>1</v>
      </c>
      <c r="I15" s="21">
        <v>1</v>
      </c>
      <c r="J15" s="21">
        <v>1</v>
      </c>
      <c r="K15" s="21">
        <v>1</v>
      </c>
      <c r="L15" s="21">
        <v>0</v>
      </c>
      <c r="M15" s="21">
        <f t="shared" si="0"/>
        <v>5</v>
      </c>
      <c r="N15" s="19"/>
    </row>
    <row r="16" spans="1:14" x14ac:dyDescent="0.25">
      <c r="A16" s="19">
        <v>8</v>
      </c>
      <c r="B16" s="19" t="s">
        <v>11</v>
      </c>
      <c r="C16" s="19" t="s">
        <v>4</v>
      </c>
      <c r="D16" s="20" t="s">
        <v>70</v>
      </c>
      <c r="E16" s="19" t="s">
        <v>62</v>
      </c>
      <c r="F16" s="19" t="s">
        <v>58</v>
      </c>
      <c r="G16" s="21">
        <v>1</v>
      </c>
      <c r="H16" s="21">
        <v>1</v>
      </c>
      <c r="I16" s="21">
        <v>1</v>
      </c>
      <c r="J16" s="21">
        <v>1</v>
      </c>
      <c r="K16" s="21">
        <v>1</v>
      </c>
      <c r="L16" s="21">
        <v>0</v>
      </c>
      <c r="M16" s="21">
        <f t="shared" si="0"/>
        <v>5</v>
      </c>
      <c r="N16" s="19"/>
    </row>
    <row r="17" spans="1:14" x14ac:dyDescent="0.25">
      <c r="A17" s="19">
        <v>8</v>
      </c>
      <c r="B17" s="19" t="s">
        <v>11</v>
      </c>
      <c r="C17" s="19" t="s">
        <v>4</v>
      </c>
      <c r="D17" s="19" t="s">
        <v>146</v>
      </c>
      <c r="E17" s="19" t="s">
        <v>63</v>
      </c>
      <c r="F17" s="19" t="s">
        <v>58</v>
      </c>
      <c r="G17" s="21">
        <v>1</v>
      </c>
      <c r="H17" s="21">
        <v>1</v>
      </c>
      <c r="I17" s="21">
        <v>1</v>
      </c>
      <c r="J17" s="21">
        <v>1</v>
      </c>
      <c r="K17" s="21">
        <v>1</v>
      </c>
      <c r="L17" s="21">
        <v>0</v>
      </c>
      <c r="M17" s="21">
        <f t="shared" si="0"/>
        <v>5</v>
      </c>
      <c r="N17" s="19"/>
    </row>
    <row r="18" spans="1:14" x14ac:dyDescent="0.25">
      <c r="A18" s="19">
        <v>9</v>
      </c>
      <c r="B18" s="19" t="s">
        <v>12</v>
      </c>
      <c r="C18" s="19" t="s">
        <v>4</v>
      </c>
      <c r="D18" s="20" t="s">
        <v>71</v>
      </c>
      <c r="E18" s="19" t="s">
        <v>62</v>
      </c>
      <c r="F18" s="19" t="s">
        <v>58</v>
      </c>
      <c r="G18" s="21">
        <v>1</v>
      </c>
      <c r="H18" s="21">
        <v>1</v>
      </c>
      <c r="I18" s="21">
        <v>1</v>
      </c>
      <c r="J18" s="21">
        <v>1</v>
      </c>
      <c r="K18" s="21">
        <v>1</v>
      </c>
      <c r="L18" s="21">
        <v>0</v>
      </c>
      <c r="M18" s="21">
        <f t="shared" si="0"/>
        <v>5</v>
      </c>
      <c r="N18" s="19"/>
    </row>
    <row r="19" spans="1:14" x14ac:dyDescent="0.25">
      <c r="A19" s="19">
        <v>9</v>
      </c>
      <c r="B19" s="19" t="s">
        <v>12</v>
      </c>
      <c r="C19" s="19" t="s">
        <v>4</v>
      </c>
      <c r="D19" s="19" t="s">
        <v>147</v>
      </c>
      <c r="E19" s="19" t="s">
        <v>63</v>
      </c>
      <c r="F19" s="19" t="s">
        <v>58</v>
      </c>
      <c r="G19" s="21">
        <v>1</v>
      </c>
      <c r="H19" s="21">
        <v>1</v>
      </c>
      <c r="I19" s="21">
        <v>1</v>
      </c>
      <c r="J19" s="21">
        <v>1</v>
      </c>
      <c r="K19" s="21">
        <v>1</v>
      </c>
      <c r="L19" s="21">
        <v>0</v>
      </c>
      <c r="M19" s="21">
        <f t="shared" si="0"/>
        <v>5</v>
      </c>
      <c r="N19" s="19"/>
    </row>
    <row r="20" spans="1:14" x14ac:dyDescent="0.25">
      <c r="A20" s="19">
        <v>10</v>
      </c>
      <c r="B20" s="19" t="s">
        <v>13</v>
      </c>
      <c r="C20" s="19" t="s">
        <v>4</v>
      </c>
      <c r="D20" s="20" t="s">
        <v>72</v>
      </c>
      <c r="E20" s="19" t="s">
        <v>62</v>
      </c>
      <c r="F20" s="19" t="s">
        <v>58</v>
      </c>
      <c r="G20" s="21">
        <v>1</v>
      </c>
      <c r="H20" s="21">
        <v>1</v>
      </c>
      <c r="I20" s="21">
        <v>1</v>
      </c>
      <c r="J20" s="21">
        <v>1</v>
      </c>
      <c r="K20" s="21">
        <v>1</v>
      </c>
      <c r="L20" s="21">
        <v>0</v>
      </c>
      <c r="M20" s="21">
        <f t="shared" si="0"/>
        <v>5</v>
      </c>
      <c r="N20" s="19"/>
    </row>
    <row r="21" spans="1:14" x14ac:dyDescent="0.25">
      <c r="A21" s="19">
        <v>10</v>
      </c>
      <c r="B21" s="19" t="s">
        <v>13</v>
      </c>
      <c r="C21" s="19" t="s">
        <v>4</v>
      </c>
      <c r="D21" s="19" t="s">
        <v>148</v>
      </c>
      <c r="E21" s="19" t="s">
        <v>63</v>
      </c>
      <c r="F21" s="19" t="s">
        <v>58</v>
      </c>
      <c r="G21" s="21">
        <v>1</v>
      </c>
      <c r="H21" s="21">
        <v>1</v>
      </c>
      <c r="I21" s="21">
        <v>1</v>
      </c>
      <c r="J21" s="21">
        <v>1</v>
      </c>
      <c r="K21" s="21">
        <v>1</v>
      </c>
      <c r="L21" s="21">
        <v>0</v>
      </c>
      <c r="M21" s="21">
        <f t="shared" si="0"/>
        <v>5</v>
      </c>
      <c r="N21" s="19"/>
    </row>
    <row r="22" spans="1:14" x14ac:dyDescent="0.25">
      <c r="A22" s="19">
        <v>11</v>
      </c>
      <c r="B22" s="19" t="s">
        <v>14</v>
      </c>
      <c r="C22" s="19" t="s">
        <v>4</v>
      </c>
      <c r="D22" s="20" t="s">
        <v>73</v>
      </c>
      <c r="E22" s="19" t="s">
        <v>62</v>
      </c>
      <c r="F22" s="19" t="s">
        <v>59</v>
      </c>
      <c r="G22" s="21">
        <v>0</v>
      </c>
      <c r="H22" s="21">
        <v>0</v>
      </c>
      <c r="I22" s="21">
        <v>0</v>
      </c>
      <c r="J22" s="21">
        <v>0</v>
      </c>
      <c r="K22" s="21">
        <v>1</v>
      </c>
      <c r="L22" s="21">
        <v>0</v>
      </c>
      <c r="M22" s="21">
        <f t="shared" si="0"/>
        <v>1</v>
      </c>
      <c r="N22" s="19" t="s">
        <v>186</v>
      </c>
    </row>
    <row r="23" spans="1:14" x14ac:dyDescent="0.25">
      <c r="A23" s="19">
        <v>11</v>
      </c>
      <c r="B23" s="19" t="s">
        <v>14</v>
      </c>
      <c r="C23" s="19" t="s">
        <v>4</v>
      </c>
      <c r="D23" s="19" t="s">
        <v>149</v>
      </c>
      <c r="E23" s="19" t="s">
        <v>63</v>
      </c>
      <c r="F23" s="19" t="s">
        <v>59</v>
      </c>
      <c r="G23" s="21">
        <v>1</v>
      </c>
      <c r="H23" s="21">
        <v>1</v>
      </c>
      <c r="I23" s="21">
        <v>1</v>
      </c>
      <c r="J23" s="21">
        <v>1</v>
      </c>
      <c r="K23" s="21">
        <v>1</v>
      </c>
      <c r="L23" s="21">
        <v>0</v>
      </c>
      <c r="M23" s="21">
        <f t="shared" si="0"/>
        <v>5</v>
      </c>
      <c r="N23" s="19"/>
    </row>
    <row r="24" spans="1:14" x14ac:dyDescent="0.25">
      <c r="A24" s="19">
        <v>12</v>
      </c>
      <c r="B24" s="19" t="s">
        <v>15</v>
      </c>
      <c r="C24" s="19" t="s">
        <v>4</v>
      </c>
      <c r="D24" s="20" t="s">
        <v>74</v>
      </c>
      <c r="E24" s="19" t="s">
        <v>62</v>
      </c>
      <c r="F24" s="19" t="s">
        <v>187</v>
      </c>
      <c r="G24" s="21">
        <v>0</v>
      </c>
      <c r="H24" s="21">
        <v>1</v>
      </c>
      <c r="I24" s="21">
        <v>1</v>
      </c>
      <c r="J24" s="21">
        <v>0</v>
      </c>
      <c r="K24" s="21">
        <v>1</v>
      </c>
      <c r="L24" s="21">
        <v>0</v>
      </c>
      <c r="M24" s="21">
        <f t="shared" si="0"/>
        <v>3</v>
      </c>
      <c r="N24" s="19" t="s">
        <v>188</v>
      </c>
    </row>
    <row r="25" spans="1:14" x14ac:dyDescent="0.25">
      <c r="A25" s="19">
        <v>12</v>
      </c>
      <c r="B25" s="19" t="s">
        <v>15</v>
      </c>
      <c r="C25" s="19" t="s">
        <v>4</v>
      </c>
      <c r="D25" s="19" t="s">
        <v>150</v>
      </c>
      <c r="E25" s="19" t="s">
        <v>63</v>
      </c>
      <c r="F25" s="19" t="s">
        <v>187</v>
      </c>
      <c r="G25" s="21">
        <v>1</v>
      </c>
      <c r="H25" s="21">
        <v>1</v>
      </c>
      <c r="I25" s="21">
        <v>1</v>
      </c>
      <c r="J25" s="21">
        <v>1</v>
      </c>
      <c r="K25" s="21">
        <v>1</v>
      </c>
      <c r="L25" s="21">
        <v>0</v>
      </c>
      <c r="M25" s="21">
        <f t="shared" si="0"/>
        <v>5</v>
      </c>
      <c r="N25" s="19"/>
    </row>
    <row r="26" spans="1:14" x14ac:dyDescent="0.25">
      <c r="A26" s="19">
        <v>13</v>
      </c>
      <c r="B26" s="19" t="s">
        <v>16</v>
      </c>
      <c r="C26" s="19" t="s">
        <v>4</v>
      </c>
      <c r="D26" s="20" t="s">
        <v>75</v>
      </c>
      <c r="E26" s="19" t="s">
        <v>62</v>
      </c>
      <c r="F26" s="19" t="s">
        <v>187</v>
      </c>
      <c r="G26" s="21">
        <v>0</v>
      </c>
      <c r="H26" s="21">
        <v>0</v>
      </c>
      <c r="I26" s="21">
        <v>0</v>
      </c>
      <c r="J26" s="21">
        <v>0</v>
      </c>
      <c r="K26" s="21">
        <v>1</v>
      </c>
      <c r="L26" s="21">
        <v>0</v>
      </c>
      <c r="M26" s="21">
        <f t="shared" si="0"/>
        <v>1</v>
      </c>
      <c r="N26" s="22" t="s">
        <v>189</v>
      </c>
    </row>
    <row r="27" spans="1:14" x14ac:dyDescent="0.25">
      <c r="A27" s="19">
        <v>13</v>
      </c>
      <c r="B27" s="19" t="s">
        <v>16</v>
      </c>
      <c r="C27" s="19" t="s">
        <v>4</v>
      </c>
      <c r="D27" s="19" t="s">
        <v>151</v>
      </c>
      <c r="E27" s="19" t="s">
        <v>63</v>
      </c>
      <c r="F27" s="19" t="s">
        <v>187</v>
      </c>
      <c r="G27" s="21">
        <v>0</v>
      </c>
      <c r="H27" s="21">
        <v>1</v>
      </c>
      <c r="I27" s="21">
        <v>0</v>
      </c>
      <c r="J27" s="21">
        <v>0</v>
      </c>
      <c r="K27" s="21">
        <v>1</v>
      </c>
      <c r="L27" s="21">
        <v>0</v>
      </c>
      <c r="M27" s="21">
        <f t="shared" si="0"/>
        <v>2</v>
      </c>
      <c r="N27" s="19"/>
    </row>
    <row r="28" spans="1:14" x14ac:dyDescent="0.25">
      <c r="A28" s="19">
        <v>14</v>
      </c>
      <c r="B28" s="19" t="s">
        <v>17</v>
      </c>
      <c r="C28" s="19" t="s">
        <v>4</v>
      </c>
      <c r="D28" s="20" t="s">
        <v>76</v>
      </c>
      <c r="E28" s="19" t="s">
        <v>62</v>
      </c>
      <c r="F28" s="19" t="s">
        <v>59</v>
      </c>
      <c r="G28" s="21">
        <v>0</v>
      </c>
      <c r="H28" s="21">
        <v>0</v>
      </c>
      <c r="I28" s="21">
        <v>0</v>
      </c>
      <c r="J28" s="21">
        <v>0</v>
      </c>
      <c r="K28" s="21">
        <v>1</v>
      </c>
      <c r="L28" s="21">
        <v>0</v>
      </c>
      <c r="M28" s="21">
        <f t="shared" si="0"/>
        <v>1</v>
      </c>
      <c r="N28" s="19" t="s">
        <v>347</v>
      </c>
    </row>
    <row r="29" spans="1:14" x14ac:dyDescent="0.25">
      <c r="A29" s="19">
        <v>14</v>
      </c>
      <c r="B29" s="19" t="s">
        <v>17</v>
      </c>
      <c r="C29" s="19" t="s">
        <v>4</v>
      </c>
      <c r="D29" s="19" t="s">
        <v>152</v>
      </c>
      <c r="E29" s="19" t="s">
        <v>63</v>
      </c>
      <c r="F29" s="19" t="s">
        <v>59</v>
      </c>
      <c r="G29" s="21">
        <v>1</v>
      </c>
      <c r="H29" s="21">
        <v>1</v>
      </c>
      <c r="I29" s="21">
        <v>1</v>
      </c>
      <c r="J29" s="21">
        <v>1</v>
      </c>
      <c r="K29" s="21">
        <v>1</v>
      </c>
      <c r="L29" s="21">
        <v>0</v>
      </c>
      <c r="M29" s="21">
        <f t="shared" si="0"/>
        <v>5</v>
      </c>
      <c r="N29" s="19"/>
    </row>
    <row r="30" spans="1:14" x14ac:dyDescent="0.25">
      <c r="A30" s="19">
        <v>15</v>
      </c>
      <c r="B30" s="19" t="s">
        <v>18</v>
      </c>
      <c r="C30" s="19" t="s">
        <v>4</v>
      </c>
      <c r="D30" s="20" t="s">
        <v>77</v>
      </c>
      <c r="E30" s="19" t="s">
        <v>62</v>
      </c>
      <c r="F30" s="19" t="s">
        <v>187</v>
      </c>
      <c r="G30" s="21">
        <v>0</v>
      </c>
      <c r="H30" s="21">
        <v>1</v>
      </c>
      <c r="I30" s="21">
        <v>0</v>
      </c>
      <c r="J30" s="21">
        <v>0</v>
      </c>
      <c r="K30" s="21">
        <v>1</v>
      </c>
      <c r="L30" s="21">
        <v>0</v>
      </c>
      <c r="M30" s="21">
        <f t="shared" si="0"/>
        <v>2</v>
      </c>
      <c r="N30" s="19" t="s">
        <v>352</v>
      </c>
    </row>
    <row r="31" spans="1:14" x14ac:dyDescent="0.25">
      <c r="A31" s="19">
        <v>15</v>
      </c>
      <c r="B31" s="19" t="s">
        <v>18</v>
      </c>
      <c r="C31" s="19" t="s">
        <v>4</v>
      </c>
      <c r="D31" s="19" t="s">
        <v>153</v>
      </c>
      <c r="E31" s="19" t="s">
        <v>63</v>
      </c>
      <c r="F31" s="19" t="s">
        <v>187</v>
      </c>
      <c r="G31" s="21">
        <v>1</v>
      </c>
      <c r="H31" s="21">
        <v>1</v>
      </c>
      <c r="I31" s="21">
        <v>1</v>
      </c>
      <c r="J31" s="21">
        <v>1</v>
      </c>
      <c r="K31" s="21">
        <v>1</v>
      </c>
      <c r="L31" s="21">
        <v>0</v>
      </c>
      <c r="M31" s="21">
        <f t="shared" si="0"/>
        <v>5</v>
      </c>
      <c r="N31" s="19"/>
    </row>
    <row r="32" spans="1:14" x14ac:dyDescent="0.25">
      <c r="A32" s="19">
        <v>16</v>
      </c>
      <c r="B32" s="19" t="s">
        <v>19</v>
      </c>
      <c r="C32" s="19" t="s">
        <v>4</v>
      </c>
      <c r="D32" s="20" t="s">
        <v>78</v>
      </c>
      <c r="E32" s="19" t="s">
        <v>62</v>
      </c>
      <c r="F32" s="19" t="s">
        <v>59</v>
      </c>
      <c r="G32" s="21">
        <v>0</v>
      </c>
      <c r="H32" s="21">
        <v>1</v>
      </c>
      <c r="I32" s="21">
        <v>0</v>
      </c>
      <c r="J32" s="21">
        <v>0</v>
      </c>
      <c r="K32" s="21">
        <v>1</v>
      </c>
      <c r="L32" s="21">
        <v>1</v>
      </c>
      <c r="M32" s="21">
        <f t="shared" si="0"/>
        <v>3</v>
      </c>
      <c r="N32" s="19" t="s">
        <v>351</v>
      </c>
    </row>
    <row r="33" spans="1:14" x14ac:dyDescent="0.25">
      <c r="A33" s="19">
        <v>16</v>
      </c>
      <c r="B33" s="19" t="s">
        <v>19</v>
      </c>
      <c r="C33" s="19" t="s">
        <v>4</v>
      </c>
      <c r="D33" s="19" t="s">
        <v>154</v>
      </c>
      <c r="E33" s="19" t="s">
        <v>63</v>
      </c>
      <c r="F33" s="19" t="s">
        <v>59</v>
      </c>
      <c r="G33" s="21">
        <v>1</v>
      </c>
      <c r="H33" s="21">
        <v>1</v>
      </c>
      <c r="I33" s="21">
        <v>1</v>
      </c>
      <c r="J33" s="21">
        <v>1</v>
      </c>
      <c r="K33" s="21">
        <v>1</v>
      </c>
      <c r="L33" s="21">
        <v>0</v>
      </c>
      <c r="M33" s="21">
        <f t="shared" si="0"/>
        <v>5</v>
      </c>
      <c r="N33" s="19"/>
    </row>
    <row r="34" spans="1:14" x14ac:dyDescent="0.25">
      <c r="A34" s="19">
        <v>17</v>
      </c>
      <c r="B34" s="19" t="s">
        <v>20</v>
      </c>
      <c r="C34" s="19" t="s">
        <v>4</v>
      </c>
      <c r="D34" s="20" t="s">
        <v>79</v>
      </c>
      <c r="E34" s="19" t="s">
        <v>62</v>
      </c>
      <c r="F34" s="19" t="s">
        <v>59</v>
      </c>
      <c r="G34" s="21">
        <v>0</v>
      </c>
      <c r="H34" s="21">
        <v>1</v>
      </c>
      <c r="I34" s="21">
        <v>0</v>
      </c>
      <c r="J34" s="21">
        <v>0</v>
      </c>
      <c r="K34" s="21">
        <v>1</v>
      </c>
      <c r="L34" s="21">
        <v>0</v>
      </c>
      <c r="M34" s="21">
        <f t="shared" si="0"/>
        <v>2</v>
      </c>
      <c r="N34" s="19" t="s">
        <v>348</v>
      </c>
    </row>
    <row r="35" spans="1:14" x14ac:dyDescent="0.25">
      <c r="A35" s="19">
        <v>17</v>
      </c>
      <c r="B35" s="19" t="s">
        <v>20</v>
      </c>
      <c r="C35" s="19" t="s">
        <v>4</v>
      </c>
      <c r="D35" s="19" t="s">
        <v>124</v>
      </c>
      <c r="E35" s="19" t="s">
        <v>63</v>
      </c>
      <c r="F35" s="19" t="s">
        <v>59</v>
      </c>
      <c r="G35" s="21">
        <v>0</v>
      </c>
      <c r="H35" s="21">
        <v>1</v>
      </c>
      <c r="I35" s="21">
        <v>0</v>
      </c>
      <c r="J35" s="21">
        <v>0</v>
      </c>
      <c r="K35" s="21">
        <v>1</v>
      </c>
      <c r="L35" s="21">
        <v>0</v>
      </c>
      <c r="M35" s="21">
        <f t="shared" si="0"/>
        <v>2</v>
      </c>
      <c r="N35" s="19"/>
    </row>
    <row r="36" spans="1:14" x14ac:dyDescent="0.25">
      <c r="A36" s="19">
        <v>18</v>
      </c>
      <c r="B36" s="19" t="s">
        <v>21</v>
      </c>
      <c r="C36" s="19" t="s">
        <v>4</v>
      </c>
      <c r="D36" s="20" t="s">
        <v>80</v>
      </c>
      <c r="E36" s="19" t="s">
        <v>62</v>
      </c>
      <c r="F36" s="19" t="s">
        <v>59</v>
      </c>
      <c r="G36" s="21">
        <v>0</v>
      </c>
      <c r="H36" s="21">
        <v>1</v>
      </c>
      <c r="I36" s="21">
        <v>0</v>
      </c>
      <c r="J36" s="21">
        <v>0</v>
      </c>
      <c r="K36" s="21">
        <v>1</v>
      </c>
      <c r="L36" s="21">
        <v>0</v>
      </c>
      <c r="M36" s="21">
        <f t="shared" si="0"/>
        <v>2</v>
      </c>
      <c r="N36" s="19"/>
    </row>
    <row r="37" spans="1:14" x14ac:dyDescent="0.25">
      <c r="A37" s="19">
        <v>18</v>
      </c>
      <c r="B37" s="19" t="s">
        <v>21</v>
      </c>
      <c r="C37" s="19" t="s">
        <v>4</v>
      </c>
      <c r="D37" s="19" t="s">
        <v>155</v>
      </c>
      <c r="E37" s="19" t="s">
        <v>63</v>
      </c>
      <c r="F37" s="19" t="s">
        <v>59</v>
      </c>
      <c r="G37" s="21">
        <v>1</v>
      </c>
      <c r="H37" s="21">
        <v>1</v>
      </c>
      <c r="I37" s="21">
        <v>1</v>
      </c>
      <c r="J37" s="21">
        <v>1</v>
      </c>
      <c r="K37" s="21">
        <v>1</v>
      </c>
      <c r="L37" s="21">
        <v>0</v>
      </c>
      <c r="M37" s="21">
        <f t="shared" si="0"/>
        <v>5</v>
      </c>
      <c r="N37" s="19"/>
    </row>
    <row r="38" spans="1:14" x14ac:dyDescent="0.25">
      <c r="A38" s="19">
        <v>19</v>
      </c>
      <c r="B38" s="19" t="s">
        <v>22</v>
      </c>
      <c r="C38" s="19" t="s">
        <v>4</v>
      </c>
      <c r="D38" s="20" t="s">
        <v>81</v>
      </c>
      <c r="E38" s="19" t="s">
        <v>62</v>
      </c>
      <c r="F38" s="19" t="s">
        <v>59</v>
      </c>
      <c r="G38" s="21">
        <v>0</v>
      </c>
      <c r="H38" s="21">
        <v>1</v>
      </c>
      <c r="I38" s="21">
        <v>0</v>
      </c>
      <c r="J38" s="21">
        <v>0</v>
      </c>
      <c r="K38" s="21">
        <v>1</v>
      </c>
      <c r="L38" s="21">
        <v>0</v>
      </c>
      <c r="M38" s="21">
        <f t="shared" si="0"/>
        <v>2</v>
      </c>
      <c r="N38" s="19" t="s">
        <v>190</v>
      </c>
    </row>
    <row r="39" spans="1:14" x14ac:dyDescent="0.25">
      <c r="A39" s="19">
        <v>19</v>
      </c>
      <c r="B39" s="19" t="s">
        <v>22</v>
      </c>
      <c r="C39" s="19" t="s">
        <v>4</v>
      </c>
      <c r="D39" s="19" t="s">
        <v>156</v>
      </c>
      <c r="E39" s="19" t="s">
        <v>63</v>
      </c>
      <c r="F39" s="19" t="s">
        <v>59</v>
      </c>
      <c r="G39" s="21">
        <v>0</v>
      </c>
      <c r="H39" s="21">
        <v>1</v>
      </c>
      <c r="I39" s="21">
        <v>0</v>
      </c>
      <c r="J39" s="21">
        <v>0</v>
      </c>
      <c r="K39" s="21">
        <v>1</v>
      </c>
      <c r="L39" s="21">
        <v>0</v>
      </c>
      <c r="M39" s="21">
        <f t="shared" si="0"/>
        <v>2</v>
      </c>
      <c r="N39" s="19"/>
    </row>
    <row r="40" spans="1:14" x14ac:dyDescent="0.25">
      <c r="A40" s="19">
        <v>20</v>
      </c>
      <c r="B40" s="19" t="s">
        <v>23</v>
      </c>
      <c r="C40" s="19" t="s">
        <v>4</v>
      </c>
      <c r="D40" s="20" t="s">
        <v>82</v>
      </c>
      <c r="E40" s="19" t="s">
        <v>62</v>
      </c>
      <c r="F40" s="19" t="s">
        <v>59</v>
      </c>
      <c r="G40" s="21">
        <v>0</v>
      </c>
      <c r="H40" s="21">
        <v>1</v>
      </c>
      <c r="I40" s="21">
        <v>0</v>
      </c>
      <c r="J40" s="21">
        <v>0</v>
      </c>
      <c r="K40" s="21">
        <v>1</v>
      </c>
      <c r="L40" s="21">
        <v>0</v>
      </c>
      <c r="M40" s="21">
        <f t="shared" si="0"/>
        <v>2</v>
      </c>
      <c r="N40" s="19"/>
    </row>
    <row r="41" spans="1:14" x14ac:dyDescent="0.25">
      <c r="A41" s="19">
        <v>20</v>
      </c>
      <c r="B41" s="19" t="s">
        <v>23</v>
      </c>
      <c r="C41" s="19" t="s">
        <v>4</v>
      </c>
      <c r="D41" s="19" t="s">
        <v>157</v>
      </c>
      <c r="E41" s="19" t="s">
        <v>63</v>
      </c>
      <c r="F41" s="19" t="s">
        <v>59</v>
      </c>
      <c r="G41" s="21">
        <v>1</v>
      </c>
      <c r="H41" s="21">
        <v>1</v>
      </c>
      <c r="I41" s="21">
        <v>1</v>
      </c>
      <c r="J41" s="21">
        <v>1</v>
      </c>
      <c r="K41" s="21">
        <v>1</v>
      </c>
      <c r="L41" s="21">
        <v>0</v>
      </c>
      <c r="M41" s="21">
        <f t="shared" si="0"/>
        <v>5</v>
      </c>
      <c r="N41" s="19"/>
    </row>
    <row r="42" spans="1:14" x14ac:dyDescent="0.25">
      <c r="A42" s="19">
        <v>21</v>
      </c>
      <c r="B42" s="19" t="s">
        <v>24</v>
      </c>
      <c r="C42" s="19" t="s">
        <v>25</v>
      </c>
      <c r="D42" s="20" t="s">
        <v>83</v>
      </c>
      <c r="E42" s="19" t="s">
        <v>62</v>
      </c>
      <c r="F42" s="19" t="s">
        <v>58</v>
      </c>
      <c r="G42" s="21">
        <v>0</v>
      </c>
      <c r="H42" s="21">
        <v>1</v>
      </c>
      <c r="I42" s="21">
        <v>0</v>
      </c>
      <c r="J42" s="21">
        <v>0</v>
      </c>
      <c r="K42" s="21">
        <v>0</v>
      </c>
      <c r="L42" s="21">
        <v>0</v>
      </c>
      <c r="M42" s="21">
        <f t="shared" si="0"/>
        <v>1</v>
      </c>
      <c r="N42" s="19" t="s">
        <v>349</v>
      </c>
    </row>
    <row r="43" spans="1:14" x14ac:dyDescent="0.25">
      <c r="A43" s="19">
        <v>21</v>
      </c>
      <c r="B43" s="19" t="s">
        <v>24</v>
      </c>
      <c r="C43" s="19" t="s">
        <v>25</v>
      </c>
      <c r="D43" s="19" t="s">
        <v>109</v>
      </c>
      <c r="E43" s="19" t="s">
        <v>63</v>
      </c>
      <c r="F43" s="19" t="s">
        <v>58</v>
      </c>
      <c r="G43" s="21">
        <v>1</v>
      </c>
      <c r="H43" s="21">
        <v>1</v>
      </c>
      <c r="I43" s="21">
        <v>1</v>
      </c>
      <c r="J43" s="21">
        <v>1</v>
      </c>
      <c r="K43" s="21">
        <v>1</v>
      </c>
      <c r="L43" s="21">
        <v>0</v>
      </c>
      <c r="M43" s="21">
        <f t="shared" si="0"/>
        <v>5</v>
      </c>
      <c r="N43" s="19"/>
    </row>
    <row r="44" spans="1:14" x14ac:dyDescent="0.25">
      <c r="A44" s="19">
        <v>22</v>
      </c>
      <c r="B44" s="19" t="s">
        <v>26</v>
      </c>
      <c r="C44" s="19" t="s">
        <v>25</v>
      </c>
      <c r="D44" s="20" t="s">
        <v>84</v>
      </c>
      <c r="E44" s="19" t="s">
        <v>62</v>
      </c>
      <c r="F44" s="19" t="s">
        <v>58</v>
      </c>
      <c r="G44" s="21">
        <v>0</v>
      </c>
      <c r="H44" s="21">
        <v>1</v>
      </c>
      <c r="I44" s="21">
        <v>0</v>
      </c>
      <c r="J44" s="21">
        <v>0</v>
      </c>
      <c r="K44" s="21">
        <v>0</v>
      </c>
      <c r="L44" s="21">
        <v>0</v>
      </c>
      <c r="M44" s="21">
        <f t="shared" si="0"/>
        <v>1</v>
      </c>
      <c r="N44" s="19" t="s">
        <v>349</v>
      </c>
    </row>
    <row r="45" spans="1:14" x14ac:dyDescent="0.25">
      <c r="A45" s="19">
        <v>22</v>
      </c>
      <c r="B45" s="19" t="s">
        <v>26</v>
      </c>
      <c r="C45" s="19" t="s">
        <v>25</v>
      </c>
      <c r="D45" s="19" t="s">
        <v>110</v>
      </c>
      <c r="E45" s="19" t="s">
        <v>63</v>
      </c>
      <c r="F45" s="19" t="s">
        <v>58</v>
      </c>
      <c r="G45" s="21">
        <v>1</v>
      </c>
      <c r="H45" s="21">
        <v>1</v>
      </c>
      <c r="I45" s="21">
        <v>1</v>
      </c>
      <c r="J45" s="21">
        <v>1</v>
      </c>
      <c r="K45" s="21">
        <v>1</v>
      </c>
      <c r="L45" s="21">
        <v>0</v>
      </c>
      <c r="M45" s="21">
        <f t="shared" si="0"/>
        <v>5</v>
      </c>
      <c r="N45" s="19"/>
    </row>
    <row r="46" spans="1:14" x14ac:dyDescent="0.25">
      <c r="A46" s="19">
        <v>23</v>
      </c>
      <c r="B46" s="19" t="s">
        <v>27</v>
      </c>
      <c r="C46" s="19" t="s">
        <v>25</v>
      </c>
      <c r="D46" s="20" t="s">
        <v>85</v>
      </c>
      <c r="E46" s="19" t="s">
        <v>62</v>
      </c>
      <c r="F46" s="19" t="s">
        <v>58</v>
      </c>
      <c r="G46" s="21">
        <v>0</v>
      </c>
      <c r="H46" s="21">
        <v>1</v>
      </c>
      <c r="I46" s="21">
        <v>0</v>
      </c>
      <c r="J46" s="21">
        <v>0</v>
      </c>
      <c r="K46" s="21">
        <v>0</v>
      </c>
      <c r="L46" s="21">
        <v>0</v>
      </c>
      <c r="M46" s="21">
        <f t="shared" si="0"/>
        <v>1</v>
      </c>
      <c r="N46" s="19" t="s">
        <v>349</v>
      </c>
    </row>
    <row r="47" spans="1:14" x14ac:dyDescent="0.25">
      <c r="A47" s="19">
        <v>23</v>
      </c>
      <c r="B47" s="19" t="s">
        <v>27</v>
      </c>
      <c r="C47" s="19" t="s">
        <v>25</v>
      </c>
      <c r="D47" s="19" t="s">
        <v>111</v>
      </c>
      <c r="E47" s="19" t="s">
        <v>63</v>
      </c>
      <c r="F47" s="19" t="s">
        <v>58</v>
      </c>
      <c r="G47" s="21">
        <v>1</v>
      </c>
      <c r="H47" s="21">
        <v>1</v>
      </c>
      <c r="I47" s="21">
        <v>1</v>
      </c>
      <c r="J47" s="21">
        <v>1</v>
      </c>
      <c r="K47" s="21">
        <v>1</v>
      </c>
      <c r="L47" s="21">
        <v>0</v>
      </c>
      <c r="M47" s="21">
        <f t="shared" si="0"/>
        <v>5</v>
      </c>
      <c r="N47" s="19"/>
    </row>
    <row r="48" spans="1:14" x14ac:dyDescent="0.25">
      <c r="A48" s="19">
        <v>24</v>
      </c>
      <c r="B48" s="19" t="s">
        <v>28</v>
      </c>
      <c r="C48" s="19" t="s">
        <v>25</v>
      </c>
      <c r="D48" s="20" t="s">
        <v>86</v>
      </c>
      <c r="E48" s="19" t="s">
        <v>62</v>
      </c>
      <c r="F48" s="19" t="s">
        <v>58</v>
      </c>
      <c r="G48" s="21">
        <v>0</v>
      </c>
      <c r="H48" s="21">
        <v>1</v>
      </c>
      <c r="I48" s="21">
        <v>0</v>
      </c>
      <c r="J48" s="21">
        <v>0</v>
      </c>
      <c r="K48" s="21">
        <v>0</v>
      </c>
      <c r="L48" s="21">
        <v>0</v>
      </c>
      <c r="M48" s="21">
        <f t="shared" si="0"/>
        <v>1</v>
      </c>
      <c r="N48" s="19" t="s">
        <v>349</v>
      </c>
    </row>
    <row r="49" spans="1:14" x14ac:dyDescent="0.25">
      <c r="A49" s="19">
        <v>24</v>
      </c>
      <c r="B49" s="19" t="s">
        <v>28</v>
      </c>
      <c r="C49" s="19" t="s">
        <v>25</v>
      </c>
      <c r="D49" s="19" t="s">
        <v>112</v>
      </c>
      <c r="E49" s="19" t="s">
        <v>63</v>
      </c>
      <c r="F49" s="19" t="s">
        <v>58</v>
      </c>
      <c r="G49" s="21">
        <v>1</v>
      </c>
      <c r="H49" s="21">
        <v>1</v>
      </c>
      <c r="I49" s="21">
        <v>1</v>
      </c>
      <c r="J49" s="21">
        <v>1</v>
      </c>
      <c r="K49" s="21">
        <v>1</v>
      </c>
      <c r="L49" s="21">
        <v>0</v>
      </c>
      <c r="M49" s="21">
        <f t="shared" si="0"/>
        <v>5</v>
      </c>
      <c r="N49" s="19"/>
    </row>
    <row r="50" spans="1:14" x14ac:dyDescent="0.25">
      <c r="A50" s="19">
        <v>25</v>
      </c>
      <c r="B50" s="19" t="s">
        <v>29</v>
      </c>
      <c r="C50" s="19" t="s">
        <v>25</v>
      </c>
      <c r="D50" s="20" t="s">
        <v>87</v>
      </c>
      <c r="E50" s="19" t="s">
        <v>62</v>
      </c>
      <c r="F50" s="19" t="s">
        <v>58</v>
      </c>
      <c r="G50" s="21">
        <v>0</v>
      </c>
      <c r="H50" s="21">
        <v>1</v>
      </c>
      <c r="I50" s="21">
        <v>0</v>
      </c>
      <c r="J50" s="21">
        <v>0</v>
      </c>
      <c r="K50" s="21">
        <v>0</v>
      </c>
      <c r="L50" s="21">
        <v>0</v>
      </c>
      <c r="M50" s="21">
        <f t="shared" si="0"/>
        <v>1</v>
      </c>
      <c r="N50" s="19" t="s">
        <v>349</v>
      </c>
    </row>
    <row r="51" spans="1:14" x14ac:dyDescent="0.25">
      <c r="A51" s="19">
        <v>25</v>
      </c>
      <c r="B51" s="19" t="s">
        <v>29</v>
      </c>
      <c r="C51" s="19" t="s">
        <v>25</v>
      </c>
      <c r="D51" s="19" t="s">
        <v>125</v>
      </c>
      <c r="E51" s="19" t="s">
        <v>63</v>
      </c>
      <c r="F51" s="19" t="s">
        <v>58</v>
      </c>
      <c r="G51" s="21">
        <v>0</v>
      </c>
      <c r="H51" s="21">
        <v>1</v>
      </c>
      <c r="I51" s="21">
        <v>0</v>
      </c>
      <c r="J51" s="21">
        <v>0</v>
      </c>
      <c r="K51" s="21">
        <v>1</v>
      </c>
      <c r="L51" s="21">
        <v>0</v>
      </c>
      <c r="M51" s="21">
        <f t="shared" si="0"/>
        <v>2</v>
      </c>
      <c r="N51" s="19"/>
    </row>
    <row r="52" spans="1:14" x14ac:dyDescent="0.25">
      <c r="A52" s="19">
        <v>26</v>
      </c>
      <c r="B52" s="19" t="s">
        <v>30</v>
      </c>
      <c r="C52" s="19" t="s">
        <v>25</v>
      </c>
      <c r="D52" s="20" t="s">
        <v>88</v>
      </c>
      <c r="E52" s="19" t="s">
        <v>62</v>
      </c>
      <c r="F52" s="19" t="s">
        <v>187</v>
      </c>
      <c r="G52" s="21">
        <v>0</v>
      </c>
      <c r="H52" s="21">
        <v>1</v>
      </c>
      <c r="I52" s="21">
        <v>0</v>
      </c>
      <c r="J52" s="21">
        <v>0</v>
      </c>
      <c r="K52" s="21">
        <v>0</v>
      </c>
      <c r="L52" s="21">
        <v>0</v>
      </c>
      <c r="M52" s="21">
        <f t="shared" si="0"/>
        <v>1</v>
      </c>
      <c r="N52" s="19" t="s">
        <v>349</v>
      </c>
    </row>
    <row r="53" spans="1:14" x14ac:dyDescent="0.25">
      <c r="A53" s="19">
        <v>26</v>
      </c>
      <c r="B53" s="19" t="s">
        <v>30</v>
      </c>
      <c r="C53" s="19" t="s">
        <v>25</v>
      </c>
      <c r="D53" s="19" t="s">
        <v>113</v>
      </c>
      <c r="E53" s="19" t="s">
        <v>63</v>
      </c>
      <c r="F53" s="19" t="s">
        <v>187</v>
      </c>
      <c r="G53" s="21">
        <v>1</v>
      </c>
      <c r="H53" s="21">
        <v>1</v>
      </c>
      <c r="I53" s="21">
        <v>1</v>
      </c>
      <c r="J53" s="21">
        <v>1</v>
      </c>
      <c r="K53" s="21">
        <v>1</v>
      </c>
      <c r="L53" s="21">
        <v>0</v>
      </c>
      <c r="M53" s="21">
        <f t="shared" si="0"/>
        <v>5</v>
      </c>
      <c r="N53" s="19"/>
    </row>
    <row r="54" spans="1:14" x14ac:dyDescent="0.25">
      <c r="A54" s="19">
        <v>27</v>
      </c>
      <c r="B54" s="19" t="s">
        <v>31</v>
      </c>
      <c r="C54" s="19" t="s">
        <v>25</v>
      </c>
      <c r="D54" s="20" t="s">
        <v>89</v>
      </c>
      <c r="E54" s="19" t="s">
        <v>62</v>
      </c>
      <c r="F54" s="19" t="s">
        <v>58</v>
      </c>
      <c r="G54" s="21">
        <v>0</v>
      </c>
      <c r="H54" s="21">
        <v>1</v>
      </c>
      <c r="I54" s="21">
        <v>0</v>
      </c>
      <c r="J54" s="21">
        <v>0</v>
      </c>
      <c r="K54" s="21">
        <v>0</v>
      </c>
      <c r="L54" s="21">
        <v>0</v>
      </c>
      <c r="M54" s="21">
        <f t="shared" si="0"/>
        <v>1</v>
      </c>
      <c r="N54" s="19" t="s">
        <v>192</v>
      </c>
    </row>
    <row r="55" spans="1:14" x14ac:dyDescent="0.25">
      <c r="A55" s="19">
        <v>27</v>
      </c>
      <c r="B55" s="19" t="s">
        <v>31</v>
      </c>
      <c r="C55" s="19" t="s">
        <v>25</v>
      </c>
      <c r="D55" s="19" t="s">
        <v>40</v>
      </c>
      <c r="E55" s="19" t="s">
        <v>63</v>
      </c>
      <c r="F55" s="19" t="s">
        <v>58</v>
      </c>
      <c r="G55" s="21">
        <v>1</v>
      </c>
      <c r="H55" s="21">
        <v>1</v>
      </c>
      <c r="I55" s="21">
        <v>1</v>
      </c>
      <c r="J55" s="21">
        <v>1</v>
      </c>
      <c r="K55" s="21">
        <v>1</v>
      </c>
      <c r="L55" s="21">
        <v>0</v>
      </c>
      <c r="M55" s="21">
        <f t="shared" si="0"/>
        <v>5</v>
      </c>
      <c r="N55" s="19"/>
    </row>
    <row r="56" spans="1:14" x14ac:dyDescent="0.25">
      <c r="A56" s="19">
        <v>28</v>
      </c>
      <c r="B56" s="19" t="s">
        <v>32</v>
      </c>
      <c r="C56" s="19" t="s">
        <v>25</v>
      </c>
      <c r="D56" s="20" t="s">
        <v>90</v>
      </c>
      <c r="E56" s="19" t="s">
        <v>62</v>
      </c>
      <c r="F56" s="19" t="s">
        <v>58</v>
      </c>
      <c r="G56" s="21">
        <v>0</v>
      </c>
      <c r="H56" s="21">
        <v>1</v>
      </c>
      <c r="I56" s="21">
        <v>0</v>
      </c>
      <c r="J56" s="21">
        <v>0</v>
      </c>
      <c r="K56" s="21">
        <v>0</v>
      </c>
      <c r="L56" s="21">
        <v>0</v>
      </c>
      <c r="M56" s="21">
        <f t="shared" si="0"/>
        <v>1</v>
      </c>
      <c r="N56" s="19" t="s">
        <v>192</v>
      </c>
    </row>
    <row r="57" spans="1:14" x14ac:dyDescent="0.25">
      <c r="A57" s="19">
        <v>28</v>
      </c>
      <c r="B57" s="19" t="s">
        <v>32</v>
      </c>
      <c r="C57" s="19" t="s">
        <v>25</v>
      </c>
      <c r="D57" s="19" t="s">
        <v>114</v>
      </c>
      <c r="E57" s="19" t="s">
        <v>63</v>
      </c>
      <c r="F57" s="19" t="s">
        <v>58</v>
      </c>
      <c r="G57" s="21">
        <v>1</v>
      </c>
      <c r="H57" s="21">
        <v>1</v>
      </c>
      <c r="I57" s="21">
        <v>1</v>
      </c>
      <c r="J57" s="21">
        <v>1</v>
      </c>
      <c r="K57" s="21">
        <v>1</v>
      </c>
      <c r="L57" s="21">
        <v>0</v>
      </c>
      <c r="M57" s="21">
        <f t="shared" si="0"/>
        <v>5</v>
      </c>
      <c r="N57" s="19"/>
    </row>
    <row r="58" spans="1:14" x14ac:dyDescent="0.25">
      <c r="A58" s="19">
        <v>29</v>
      </c>
      <c r="B58" s="19" t="s">
        <v>33</v>
      </c>
      <c r="C58" s="19" t="s">
        <v>25</v>
      </c>
      <c r="D58" s="20" t="s">
        <v>330</v>
      </c>
      <c r="E58" s="19" t="s">
        <v>62</v>
      </c>
      <c r="F58" s="19" t="s">
        <v>187</v>
      </c>
      <c r="G58" s="21">
        <v>0</v>
      </c>
      <c r="H58" s="21">
        <v>1</v>
      </c>
      <c r="I58" s="21">
        <v>0</v>
      </c>
      <c r="J58" s="21">
        <v>0</v>
      </c>
      <c r="K58" s="21">
        <v>0</v>
      </c>
      <c r="L58" s="21">
        <v>0</v>
      </c>
      <c r="M58" s="21">
        <f t="shared" si="0"/>
        <v>1</v>
      </c>
      <c r="N58" s="19" t="s">
        <v>349</v>
      </c>
    </row>
    <row r="59" spans="1:14" x14ac:dyDescent="0.25">
      <c r="A59" s="19">
        <v>29</v>
      </c>
      <c r="B59" s="19" t="s">
        <v>33</v>
      </c>
      <c r="C59" s="19" t="s">
        <v>25</v>
      </c>
      <c r="D59" s="19" t="s">
        <v>115</v>
      </c>
      <c r="E59" s="19" t="s">
        <v>63</v>
      </c>
      <c r="F59" s="19" t="s">
        <v>187</v>
      </c>
      <c r="G59" s="21">
        <v>1</v>
      </c>
      <c r="H59" s="21">
        <v>1</v>
      </c>
      <c r="I59" s="21">
        <v>1</v>
      </c>
      <c r="J59" s="21">
        <v>1</v>
      </c>
      <c r="K59" s="21">
        <v>1</v>
      </c>
      <c r="L59" s="21">
        <v>0</v>
      </c>
      <c r="M59" s="21">
        <f t="shared" si="0"/>
        <v>5</v>
      </c>
      <c r="N59" s="19"/>
    </row>
    <row r="60" spans="1:14" x14ac:dyDescent="0.25">
      <c r="A60" s="19">
        <v>30</v>
      </c>
      <c r="B60" s="19" t="s">
        <v>34</v>
      </c>
      <c r="C60" s="19" t="s">
        <v>25</v>
      </c>
      <c r="D60" s="20" t="s">
        <v>331</v>
      </c>
      <c r="E60" s="19" t="s">
        <v>62</v>
      </c>
      <c r="F60" s="19" t="s">
        <v>187</v>
      </c>
      <c r="G60" s="21">
        <v>0</v>
      </c>
      <c r="H60" s="21">
        <v>1</v>
      </c>
      <c r="I60" s="21">
        <v>0</v>
      </c>
      <c r="J60" s="21">
        <v>0</v>
      </c>
      <c r="K60" s="21">
        <v>0</v>
      </c>
      <c r="L60" s="21">
        <v>0</v>
      </c>
      <c r="M60" s="21">
        <f t="shared" si="0"/>
        <v>1</v>
      </c>
      <c r="N60" s="19" t="s">
        <v>349</v>
      </c>
    </row>
    <row r="61" spans="1:14" x14ac:dyDescent="0.25">
      <c r="A61" s="19">
        <v>30</v>
      </c>
      <c r="B61" s="19" t="s">
        <v>34</v>
      </c>
      <c r="C61" s="19" t="s">
        <v>25</v>
      </c>
      <c r="D61" s="19" t="s">
        <v>126</v>
      </c>
      <c r="E61" s="19" t="s">
        <v>63</v>
      </c>
      <c r="F61" s="19" t="s">
        <v>187</v>
      </c>
      <c r="G61" s="21">
        <v>1</v>
      </c>
      <c r="H61" s="21">
        <v>1</v>
      </c>
      <c r="I61" s="21">
        <v>1</v>
      </c>
      <c r="J61" s="21">
        <v>1</v>
      </c>
      <c r="K61" s="21">
        <v>1</v>
      </c>
      <c r="L61" s="21">
        <v>0</v>
      </c>
      <c r="M61" s="21">
        <f t="shared" si="0"/>
        <v>5</v>
      </c>
      <c r="N61" s="19"/>
    </row>
    <row r="62" spans="1:14" x14ac:dyDescent="0.25">
      <c r="A62" s="19">
        <v>31</v>
      </c>
      <c r="B62" s="19" t="s">
        <v>35</v>
      </c>
      <c r="C62" s="19" t="s">
        <v>25</v>
      </c>
      <c r="D62" s="20" t="s">
        <v>91</v>
      </c>
      <c r="E62" s="19" t="s">
        <v>62</v>
      </c>
      <c r="F62" s="19" t="s">
        <v>59</v>
      </c>
      <c r="G62" s="21">
        <v>0</v>
      </c>
      <c r="H62" s="21">
        <v>1</v>
      </c>
      <c r="I62" s="21">
        <v>0</v>
      </c>
      <c r="J62" s="21">
        <v>0</v>
      </c>
      <c r="K62" s="21">
        <v>0</v>
      </c>
      <c r="L62" s="21">
        <v>0</v>
      </c>
      <c r="M62" s="21">
        <f t="shared" si="0"/>
        <v>1</v>
      </c>
      <c r="N62" s="19" t="s">
        <v>349</v>
      </c>
    </row>
    <row r="63" spans="1:14" x14ac:dyDescent="0.25">
      <c r="A63" s="19">
        <v>31</v>
      </c>
      <c r="B63" s="19" t="s">
        <v>35</v>
      </c>
      <c r="C63" s="19" t="s">
        <v>25</v>
      </c>
      <c r="D63" s="19" t="s">
        <v>116</v>
      </c>
      <c r="E63" s="19" t="s">
        <v>63</v>
      </c>
      <c r="F63" s="19" t="s">
        <v>59</v>
      </c>
      <c r="G63" s="21">
        <v>1</v>
      </c>
      <c r="H63" s="21">
        <v>1</v>
      </c>
      <c r="I63" s="21">
        <v>1</v>
      </c>
      <c r="J63" s="21">
        <v>1</v>
      </c>
      <c r="K63" s="21">
        <v>1</v>
      </c>
      <c r="L63" s="21">
        <v>0</v>
      </c>
      <c r="M63" s="21">
        <f t="shared" si="0"/>
        <v>5</v>
      </c>
      <c r="N63" s="19"/>
    </row>
    <row r="64" spans="1:14" x14ac:dyDescent="0.25">
      <c r="A64" s="19">
        <v>32</v>
      </c>
      <c r="B64" s="19" t="s">
        <v>36</v>
      </c>
      <c r="C64" s="19" t="s">
        <v>25</v>
      </c>
      <c r="D64" s="20" t="s">
        <v>92</v>
      </c>
      <c r="E64" s="19" t="s">
        <v>62</v>
      </c>
      <c r="F64" s="19" t="s">
        <v>59</v>
      </c>
      <c r="G64" s="21">
        <v>1</v>
      </c>
      <c r="H64" s="21">
        <v>1</v>
      </c>
      <c r="I64" s="21">
        <v>1</v>
      </c>
      <c r="J64" s="21">
        <v>1</v>
      </c>
      <c r="K64" s="21">
        <v>1</v>
      </c>
      <c r="L64" s="21">
        <v>0</v>
      </c>
      <c r="M64" s="21">
        <f t="shared" si="0"/>
        <v>5</v>
      </c>
      <c r="N64" s="19" t="s">
        <v>193</v>
      </c>
    </row>
    <row r="65" spans="1:14" x14ac:dyDescent="0.25">
      <c r="A65" s="19">
        <v>32</v>
      </c>
      <c r="B65" s="19" t="s">
        <v>36</v>
      </c>
      <c r="C65" s="19" t="s">
        <v>25</v>
      </c>
      <c r="D65" s="19" t="s">
        <v>117</v>
      </c>
      <c r="E65" s="19" t="s">
        <v>63</v>
      </c>
      <c r="F65" s="19" t="s">
        <v>59</v>
      </c>
      <c r="G65" s="21">
        <v>1</v>
      </c>
      <c r="H65" s="21">
        <v>1</v>
      </c>
      <c r="I65" s="21">
        <v>1</v>
      </c>
      <c r="J65" s="21">
        <v>1</v>
      </c>
      <c r="K65" s="21">
        <v>1</v>
      </c>
      <c r="L65" s="21">
        <v>0</v>
      </c>
      <c r="M65" s="21">
        <f t="shared" si="0"/>
        <v>5</v>
      </c>
      <c r="N65" s="19"/>
    </row>
    <row r="66" spans="1:14" x14ac:dyDescent="0.25">
      <c r="A66" s="19">
        <v>33</v>
      </c>
      <c r="B66" s="19" t="s">
        <v>37</v>
      </c>
      <c r="C66" s="19" t="s">
        <v>25</v>
      </c>
      <c r="D66" s="20" t="s">
        <v>93</v>
      </c>
      <c r="E66" s="19" t="s">
        <v>62</v>
      </c>
      <c r="F66" s="19" t="s">
        <v>59</v>
      </c>
      <c r="G66" s="21">
        <v>0</v>
      </c>
      <c r="H66" s="21">
        <v>1</v>
      </c>
      <c r="I66" s="21">
        <v>0</v>
      </c>
      <c r="J66" s="21">
        <v>0</v>
      </c>
      <c r="K66" s="21">
        <v>0</v>
      </c>
      <c r="L66" s="21">
        <v>0</v>
      </c>
      <c r="M66" s="21">
        <f t="shared" si="0"/>
        <v>1</v>
      </c>
      <c r="N66" s="19" t="s">
        <v>194</v>
      </c>
    </row>
    <row r="67" spans="1:14" x14ac:dyDescent="0.25">
      <c r="A67" s="19">
        <v>33</v>
      </c>
      <c r="B67" s="19" t="s">
        <v>37</v>
      </c>
      <c r="C67" s="19" t="s">
        <v>25</v>
      </c>
      <c r="D67" s="19" t="s">
        <v>118</v>
      </c>
      <c r="E67" s="19" t="s">
        <v>63</v>
      </c>
      <c r="F67" s="19" t="s">
        <v>59</v>
      </c>
      <c r="G67" s="21">
        <v>1</v>
      </c>
      <c r="H67" s="21">
        <v>1</v>
      </c>
      <c r="I67" s="21">
        <v>1</v>
      </c>
      <c r="J67" s="21">
        <v>1</v>
      </c>
      <c r="K67" s="21">
        <v>1</v>
      </c>
      <c r="L67" s="21">
        <v>0</v>
      </c>
      <c r="M67" s="21">
        <f t="shared" ref="M67:M101" si="1">SUM(G67:L67)</f>
        <v>5</v>
      </c>
      <c r="N67" s="19"/>
    </row>
    <row r="68" spans="1:14" x14ac:dyDescent="0.25">
      <c r="A68" s="19">
        <v>34</v>
      </c>
      <c r="B68" s="19" t="s">
        <v>38</v>
      </c>
      <c r="C68" s="19" t="s">
        <v>25</v>
      </c>
      <c r="D68" s="20" t="s">
        <v>332</v>
      </c>
      <c r="E68" s="19" t="s">
        <v>62</v>
      </c>
      <c r="F68" s="19" t="s">
        <v>59</v>
      </c>
      <c r="G68" s="21">
        <v>0</v>
      </c>
      <c r="H68" s="21">
        <v>1</v>
      </c>
      <c r="I68" s="21">
        <v>0</v>
      </c>
      <c r="J68" s="21">
        <v>0</v>
      </c>
      <c r="K68" s="21">
        <v>0</v>
      </c>
      <c r="L68" s="21">
        <v>0</v>
      </c>
      <c r="M68" s="21">
        <f t="shared" si="1"/>
        <v>1</v>
      </c>
      <c r="N68" s="19"/>
    </row>
    <row r="69" spans="1:14" x14ac:dyDescent="0.25">
      <c r="A69" s="19">
        <v>34</v>
      </c>
      <c r="B69" s="19" t="s">
        <v>38</v>
      </c>
      <c r="C69" s="19" t="s">
        <v>25</v>
      </c>
      <c r="D69" s="19" t="s">
        <v>119</v>
      </c>
      <c r="E69" s="19" t="s">
        <v>63</v>
      </c>
      <c r="F69" s="19" t="s">
        <v>59</v>
      </c>
      <c r="G69" s="21">
        <v>1</v>
      </c>
      <c r="H69" s="21">
        <v>1</v>
      </c>
      <c r="I69" s="21">
        <v>1</v>
      </c>
      <c r="J69" s="21">
        <v>1</v>
      </c>
      <c r="K69" s="21">
        <v>1</v>
      </c>
      <c r="L69" s="21">
        <v>0</v>
      </c>
      <c r="M69" s="21">
        <f t="shared" si="1"/>
        <v>5</v>
      </c>
      <c r="N69" s="19"/>
    </row>
    <row r="70" spans="1:14" x14ac:dyDescent="0.25">
      <c r="A70" s="19">
        <v>35</v>
      </c>
      <c r="B70" s="19" t="s">
        <v>39</v>
      </c>
      <c r="C70" s="19" t="s">
        <v>25</v>
      </c>
      <c r="D70" s="20" t="s">
        <v>94</v>
      </c>
      <c r="E70" s="19" t="s">
        <v>62</v>
      </c>
      <c r="F70" s="19" t="s">
        <v>59</v>
      </c>
      <c r="G70" s="21">
        <v>0</v>
      </c>
      <c r="H70" s="21">
        <v>1</v>
      </c>
      <c r="I70" s="21">
        <v>0</v>
      </c>
      <c r="J70" s="21">
        <v>0</v>
      </c>
      <c r="K70" s="21">
        <v>0</v>
      </c>
      <c r="L70" s="21">
        <v>0</v>
      </c>
      <c r="M70" s="21">
        <f t="shared" si="1"/>
        <v>1</v>
      </c>
      <c r="N70" s="19"/>
    </row>
    <row r="71" spans="1:14" x14ac:dyDescent="0.25">
      <c r="A71" s="19">
        <v>35</v>
      </c>
      <c r="B71" s="19" t="s">
        <v>39</v>
      </c>
      <c r="C71" s="19" t="s">
        <v>25</v>
      </c>
      <c r="D71" s="19" t="s">
        <v>120</v>
      </c>
      <c r="E71" s="19" t="s">
        <v>63</v>
      </c>
      <c r="F71" s="19" t="s">
        <v>59</v>
      </c>
      <c r="G71" s="21">
        <v>1</v>
      </c>
      <c r="H71" s="21">
        <v>1</v>
      </c>
      <c r="I71" s="21">
        <v>1</v>
      </c>
      <c r="J71" s="21">
        <v>1</v>
      </c>
      <c r="K71" s="21">
        <v>1</v>
      </c>
      <c r="L71" s="21">
        <v>0</v>
      </c>
      <c r="M71" s="21">
        <f t="shared" si="1"/>
        <v>5</v>
      </c>
      <c r="N71" s="19"/>
    </row>
    <row r="72" spans="1:14" x14ac:dyDescent="0.25">
      <c r="A72" s="19">
        <v>36</v>
      </c>
      <c r="B72" s="19" t="s">
        <v>40</v>
      </c>
      <c r="C72" s="19" t="s">
        <v>25</v>
      </c>
      <c r="D72" s="20" t="s">
        <v>95</v>
      </c>
      <c r="E72" s="19" t="s">
        <v>62</v>
      </c>
      <c r="F72" s="19" t="s">
        <v>59</v>
      </c>
      <c r="G72" s="21">
        <v>0</v>
      </c>
      <c r="H72" s="21">
        <v>1</v>
      </c>
      <c r="I72" s="21">
        <v>0</v>
      </c>
      <c r="J72" s="21">
        <v>0</v>
      </c>
      <c r="K72" s="21">
        <v>0</v>
      </c>
      <c r="L72" s="21">
        <v>0</v>
      </c>
      <c r="M72" s="21">
        <f t="shared" si="1"/>
        <v>1</v>
      </c>
      <c r="N72" s="19"/>
    </row>
    <row r="73" spans="1:14" x14ac:dyDescent="0.25">
      <c r="A73" s="19">
        <v>36</v>
      </c>
      <c r="B73" s="19" t="s">
        <v>40</v>
      </c>
      <c r="C73" s="19" t="s">
        <v>25</v>
      </c>
      <c r="D73" s="19" t="s">
        <v>121</v>
      </c>
      <c r="E73" s="19" t="s">
        <v>63</v>
      </c>
      <c r="F73" s="19" t="s">
        <v>59</v>
      </c>
      <c r="G73" s="21">
        <v>1</v>
      </c>
      <c r="H73" s="21">
        <v>1</v>
      </c>
      <c r="I73" s="21">
        <v>1</v>
      </c>
      <c r="J73" s="21">
        <v>1</v>
      </c>
      <c r="K73" s="21">
        <v>1</v>
      </c>
      <c r="L73" s="21">
        <v>0</v>
      </c>
      <c r="M73" s="21">
        <f t="shared" si="1"/>
        <v>5</v>
      </c>
      <c r="N73" s="19"/>
    </row>
    <row r="74" spans="1:14" x14ac:dyDescent="0.25">
      <c r="A74" s="19">
        <v>37</v>
      </c>
      <c r="B74" s="19" t="s">
        <v>41</v>
      </c>
      <c r="C74" s="19" t="s">
        <v>25</v>
      </c>
      <c r="D74" s="20" t="s">
        <v>96</v>
      </c>
      <c r="E74" s="19" t="s">
        <v>62</v>
      </c>
      <c r="F74" s="19" t="s">
        <v>59</v>
      </c>
      <c r="G74" s="21">
        <v>0</v>
      </c>
      <c r="H74" s="21">
        <v>1</v>
      </c>
      <c r="I74" s="21">
        <v>0</v>
      </c>
      <c r="J74" s="21">
        <v>0</v>
      </c>
      <c r="K74" s="21">
        <v>0</v>
      </c>
      <c r="L74" s="21">
        <v>0</v>
      </c>
      <c r="M74" s="21">
        <f t="shared" si="1"/>
        <v>1</v>
      </c>
      <c r="N74" s="19" t="s">
        <v>349</v>
      </c>
    </row>
    <row r="75" spans="1:14" x14ac:dyDescent="0.25">
      <c r="A75" s="19">
        <v>37</v>
      </c>
      <c r="B75" s="19" t="s">
        <v>41</v>
      </c>
      <c r="C75" s="19" t="s">
        <v>25</v>
      </c>
      <c r="D75" s="19" t="s">
        <v>127</v>
      </c>
      <c r="E75" s="19" t="s">
        <v>63</v>
      </c>
      <c r="F75" s="19" t="s">
        <v>59</v>
      </c>
      <c r="G75" s="21">
        <v>1</v>
      </c>
      <c r="H75" s="21">
        <v>1</v>
      </c>
      <c r="I75" s="21">
        <v>1</v>
      </c>
      <c r="J75" s="21">
        <v>1</v>
      </c>
      <c r="K75" s="21">
        <v>1</v>
      </c>
      <c r="L75" s="21">
        <v>0</v>
      </c>
      <c r="M75" s="21">
        <f t="shared" si="1"/>
        <v>5</v>
      </c>
      <c r="N75" s="19"/>
    </row>
    <row r="76" spans="1:14" x14ac:dyDescent="0.25">
      <c r="A76" s="19">
        <v>38</v>
      </c>
      <c r="B76" s="19" t="s">
        <v>42</v>
      </c>
      <c r="C76" s="19" t="s">
        <v>25</v>
      </c>
      <c r="D76" s="20" t="s">
        <v>97</v>
      </c>
      <c r="E76" s="19" t="s">
        <v>62</v>
      </c>
      <c r="F76" s="19" t="s">
        <v>187</v>
      </c>
      <c r="G76" s="21">
        <v>0</v>
      </c>
      <c r="H76" s="21">
        <v>1</v>
      </c>
      <c r="I76" s="21">
        <v>0</v>
      </c>
      <c r="J76" s="21">
        <v>0</v>
      </c>
      <c r="K76" s="21">
        <v>0</v>
      </c>
      <c r="L76" s="21">
        <v>0</v>
      </c>
      <c r="M76" s="21">
        <f t="shared" si="1"/>
        <v>1</v>
      </c>
      <c r="N76" s="19" t="s">
        <v>349</v>
      </c>
    </row>
    <row r="77" spans="1:14" x14ac:dyDescent="0.25">
      <c r="A77" s="19">
        <v>38</v>
      </c>
      <c r="B77" s="19" t="s">
        <v>42</v>
      </c>
      <c r="C77" s="19" t="s">
        <v>25</v>
      </c>
      <c r="D77" s="19" t="s">
        <v>128</v>
      </c>
      <c r="E77" s="19" t="s">
        <v>63</v>
      </c>
      <c r="F77" s="19" t="s">
        <v>187</v>
      </c>
      <c r="G77" s="21">
        <v>0</v>
      </c>
      <c r="H77" s="21">
        <v>1</v>
      </c>
      <c r="I77" s="21">
        <v>0</v>
      </c>
      <c r="J77" s="21">
        <v>0</v>
      </c>
      <c r="K77" s="21">
        <v>1</v>
      </c>
      <c r="L77" s="21">
        <v>0</v>
      </c>
      <c r="M77" s="21">
        <f t="shared" si="1"/>
        <v>2</v>
      </c>
      <c r="N77" s="19"/>
    </row>
    <row r="78" spans="1:14" x14ac:dyDescent="0.25">
      <c r="A78" s="19">
        <v>39</v>
      </c>
      <c r="B78" s="19" t="s">
        <v>43</v>
      </c>
      <c r="C78" s="19" t="s">
        <v>25</v>
      </c>
      <c r="D78" s="20" t="s">
        <v>98</v>
      </c>
      <c r="E78" s="19" t="s">
        <v>62</v>
      </c>
      <c r="F78" s="19" t="s">
        <v>187</v>
      </c>
      <c r="G78" s="21">
        <v>0</v>
      </c>
      <c r="H78" s="21">
        <v>1</v>
      </c>
      <c r="I78" s="21">
        <v>0</v>
      </c>
      <c r="J78" s="21">
        <v>0</v>
      </c>
      <c r="K78" s="21">
        <v>0</v>
      </c>
      <c r="L78" s="21">
        <v>0</v>
      </c>
      <c r="M78" s="21">
        <f t="shared" si="1"/>
        <v>1</v>
      </c>
      <c r="N78" s="19"/>
    </row>
    <row r="79" spans="1:14" x14ac:dyDescent="0.25">
      <c r="A79" s="19">
        <v>39</v>
      </c>
      <c r="B79" s="19" t="s">
        <v>43</v>
      </c>
      <c r="C79" s="19" t="s">
        <v>25</v>
      </c>
      <c r="D79" s="19" t="s">
        <v>122</v>
      </c>
      <c r="E79" s="19" t="s">
        <v>63</v>
      </c>
      <c r="F79" s="19" t="s">
        <v>187</v>
      </c>
      <c r="G79" s="21">
        <v>1</v>
      </c>
      <c r="H79" s="21">
        <v>1</v>
      </c>
      <c r="I79" s="21">
        <v>1</v>
      </c>
      <c r="J79" s="21">
        <v>1</v>
      </c>
      <c r="K79" s="21">
        <v>1</v>
      </c>
      <c r="L79" s="21">
        <v>0</v>
      </c>
      <c r="M79" s="21">
        <f t="shared" si="1"/>
        <v>5</v>
      </c>
      <c r="N79" s="19"/>
    </row>
    <row r="80" spans="1:14" x14ac:dyDescent="0.25">
      <c r="A80" s="19">
        <v>40</v>
      </c>
      <c r="B80" s="19" t="s">
        <v>44</v>
      </c>
      <c r="C80" s="19" t="s">
        <v>25</v>
      </c>
      <c r="D80" s="20" t="s">
        <v>99</v>
      </c>
      <c r="E80" s="19" t="s">
        <v>62</v>
      </c>
      <c r="F80" s="19" t="s">
        <v>58</v>
      </c>
      <c r="G80" s="21">
        <v>0</v>
      </c>
      <c r="H80" s="21">
        <v>1</v>
      </c>
      <c r="I80" s="21">
        <v>0</v>
      </c>
      <c r="J80" s="21">
        <v>0</v>
      </c>
      <c r="K80" s="21">
        <v>0</v>
      </c>
      <c r="L80" s="21">
        <v>0</v>
      </c>
      <c r="M80" s="21">
        <f t="shared" si="1"/>
        <v>1</v>
      </c>
      <c r="N80" s="19" t="s">
        <v>195</v>
      </c>
    </row>
    <row r="81" spans="1:14" x14ac:dyDescent="0.25">
      <c r="A81" s="19">
        <v>40</v>
      </c>
      <c r="B81" s="19" t="s">
        <v>44</v>
      </c>
      <c r="C81" s="19" t="s">
        <v>25</v>
      </c>
      <c r="D81" s="19" t="s">
        <v>123</v>
      </c>
      <c r="E81" s="19" t="s">
        <v>63</v>
      </c>
      <c r="F81" s="19" t="s">
        <v>58</v>
      </c>
      <c r="G81" s="21">
        <v>1</v>
      </c>
      <c r="H81" s="21">
        <v>1</v>
      </c>
      <c r="I81" s="21">
        <v>1</v>
      </c>
      <c r="J81" s="21">
        <v>1</v>
      </c>
      <c r="K81" s="21">
        <v>1</v>
      </c>
      <c r="L81" s="21">
        <v>0</v>
      </c>
      <c r="M81" s="21">
        <f t="shared" si="1"/>
        <v>5</v>
      </c>
      <c r="N81" s="19"/>
    </row>
    <row r="82" spans="1:14" x14ac:dyDescent="0.25">
      <c r="A82" s="19">
        <v>41</v>
      </c>
      <c r="B82" s="19" t="s">
        <v>45</v>
      </c>
      <c r="C82" s="19" t="s">
        <v>46</v>
      </c>
      <c r="D82" s="20" t="s">
        <v>100</v>
      </c>
      <c r="E82" s="19" t="s">
        <v>62</v>
      </c>
      <c r="F82" s="19" t="s">
        <v>187</v>
      </c>
      <c r="G82" s="21">
        <v>1</v>
      </c>
      <c r="H82" s="21">
        <v>1</v>
      </c>
      <c r="I82" s="21">
        <v>1</v>
      </c>
      <c r="J82" s="21">
        <v>0</v>
      </c>
      <c r="K82" s="21">
        <v>1</v>
      </c>
      <c r="L82" s="21">
        <v>0</v>
      </c>
      <c r="M82" s="21">
        <f t="shared" si="1"/>
        <v>4</v>
      </c>
      <c r="N82" s="19" t="s">
        <v>196</v>
      </c>
    </row>
    <row r="83" spans="1:14" x14ac:dyDescent="0.25">
      <c r="A83" s="19">
        <v>41</v>
      </c>
      <c r="B83" s="19" t="s">
        <v>45</v>
      </c>
      <c r="C83" s="19" t="s">
        <v>46</v>
      </c>
      <c r="D83" s="19" t="s">
        <v>129</v>
      </c>
      <c r="E83" s="19" t="s">
        <v>63</v>
      </c>
      <c r="F83" s="19" t="s">
        <v>187</v>
      </c>
      <c r="G83" s="21">
        <v>0</v>
      </c>
      <c r="H83" s="21">
        <v>1</v>
      </c>
      <c r="I83" s="21">
        <v>0</v>
      </c>
      <c r="J83" s="21">
        <v>0</v>
      </c>
      <c r="K83" s="21">
        <v>1</v>
      </c>
      <c r="L83" s="21">
        <v>0</v>
      </c>
      <c r="M83" s="21">
        <f t="shared" si="1"/>
        <v>2</v>
      </c>
      <c r="N83" s="19"/>
    </row>
    <row r="84" spans="1:14" x14ac:dyDescent="0.25">
      <c r="A84" s="19">
        <v>42</v>
      </c>
      <c r="B84" s="19" t="s">
        <v>47</v>
      </c>
      <c r="C84" s="19" t="s">
        <v>46</v>
      </c>
      <c r="D84" s="20" t="s">
        <v>101</v>
      </c>
      <c r="E84" s="19" t="s">
        <v>62</v>
      </c>
      <c r="F84" s="19" t="s">
        <v>187</v>
      </c>
      <c r="G84" s="21">
        <v>0</v>
      </c>
      <c r="H84" s="21">
        <v>1</v>
      </c>
      <c r="I84" s="21">
        <v>0</v>
      </c>
      <c r="J84" s="21">
        <v>0</v>
      </c>
      <c r="K84" s="21">
        <v>0</v>
      </c>
      <c r="L84" s="21">
        <v>0</v>
      </c>
      <c r="M84" s="21">
        <f t="shared" si="1"/>
        <v>1</v>
      </c>
      <c r="N84" s="19"/>
    </row>
    <row r="85" spans="1:14" x14ac:dyDescent="0.25">
      <c r="A85" s="19">
        <v>42</v>
      </c>
      <c r="B85" s="19" t="s">
        <v>47</v>
      </c>
      <c r="C85" s="19" t="s">
        <v>46</v>
      </c>
      <c r="D85" s="19" t="s">
        <v>130</v>
      </c>
      <c r="E85" s="19" t="s">
        <v>63</v>
      </c>
      <c r="F85" s="19" t="s">
        <v>187</v>
      </c>
      <c r="G85" s="21">
        <v>0</v>
      </c>
      <c r="H85" s="21">
        <v>1</v>
      </c>
      <c r="I85" s="21">
        <v>0</v>
      </c>
      <c r="J85" s="21">
        <v>0</v>
      </c>
      <c r="K85" s="21">
        <v>1</v>
      </c>
      <c r="L85" s="21">
        <v>0</v>
      </c>
      <c r="M85" s="21">
        <f t="shared" si="1"/>
        <v>2</v>
      </c>
      <c r="N85" s="19"/>
    </row>
    <row r="86" spans="1:14" x14ac:dyDescent="0.25">
      <c r="A86" s="19">
        <v>43</v>
      </c>
      <c r="B86" s="19" t="s">
        <v>48</v>
      </c>
      <c r="C86" s="19" t="s">
        <v>46</v>
      </c>
      <c r="D86" s="20" t="s">
        <v>102</v>
      </c>
      <c r="E86" s="19" t="s">
        <v>62</v>
      </c>
      <c r="F86" s="19" t="s">
        <v>187</v>
      </c>
      <c r="G86" s="21">
        <v>0</v>
      </c>
      <c r="H86" s="21">
        <v>1</v>
      </c>
      <c r="I86" s="21">
        <v>0</v>
      </c>
      <c r="J86" s="21">
        <v>0</v>
      </c>
      <c r="K86" s="21">
        <v>0</v>
      </c>
      <c r="L86" s="21">
        <v>0</v>
      </c>
      <c r="M86" s="21">
        <f t="shared" si="1"/>
        <v>1</v>
      </c>
      <c r="N86" s="19"/>
    </row>
    <row r="87" spans="1:14" x14ac:dyDescent="0.25">
      <c r="A87" s="19">
        <v>43</v>
      </c>
      <c r="B87" s="19" t="s">
        <v>48</v>
      </c>
      <c r="C87" s="19" t="s">
        <v>46</v>
      </c>
      <c r="D87" s="19" t="s">
        <v>131</v>
      </c>
      <c r="E87" s="19" t="s">
        <v>63</v>
      </c>
      <c r="F87" s="19" t="s">
        <v>187</v>
      </c>
      <c r="G87" s="21">
        <v>1</v>
      </c>
      <c r="H87" s="21">
        <v>1</v>
      </c>
      <c r="I87" s="21">
        <v>1</v>
      </c>
      <c r="J87" s="21">
        <v>1</v>
      </c>
      <c r="K87" s="21">
        <v>1</v>
      </c>
      <c r="L87" s="21">
        <v>0</v>
      </c>
      <c r="M87" s="21">
        <f t="shared" si="1"/>
        <v>5</v>
      </c>
      <c r="N87" s="19"/>
    </row>
    <row r="88" spans="1:14" x14ac:dyDescent="0.25">
      <c r="A88" s="19">
        <v>44</v>
      </c>
      <c r="B88" s="19" t="s">
        <v>49</v>
      </c>
      <c r="C88" s="19" t="s">
        <v>46</v>
      </c>
      <c r="D88" s="20" t="s">
        <v>103</v>
      </c>
      <c r="E88" s="19" t="s">
        <v>62</v>
      </c>
      <c r="F88" s="19" t="s">
        <v>187</v>
      </c>
      <c r="G88" s="21">
        <v>0</v>
      </c>
      <c r="H88" s="21">
        <v>1</v>
      </c>
      <c r="I88" s="21">
        <v>0</v>
      </c>
      <c r="J88" s="21">
        <v>0</v>
      </c>
      <c r="K88" s="21">
        <v>0</v>
      </c>
      <c r="L88" s="21">
        <v>0</v>
      </c>
      <c r="M88" s="21">
        <f t="shared" si="1"/>
        <v>1</v>
      </c>
      <c r="N88" s="19"/>
    </row>
    <row r="89" spans="1:14" x14ac:dyDescent="0.25">
      <c r="A89" s="19">
        <v>44</v>
      </c>
      <c r="B89" s="19" t="s">
        <v>49</v>
      </c>
      <c r="C89" s="19" t="s">
        <v>46</v>
      </c>
      <c r="D89" s="19" t="s">
        <v>132</v>
      </c>
      <c r="E89" s="19" t="s">
        <v>63</v>
      </c>
      <c r="F89" s="19" t="s">
        <v>187</v>
      </c>
      <c r="G89" s="21">
        <v>1</v>
      </c>
      <c r="H89" s="21">
        <v>1</v>
      </c>
      <c r="I89" s="21">
        <v>1</v>
      </c>
      <c r="J89" s="21">
        <v>1</v>
      </c>
      <c r="K89" s="21">
        <v>1</v>
      </c>
      <c r="L89" s="21">
        <v>0</v>
      </c>
      <c r="M89" s="21">
        <f t="shared" si="1"/>
        <v>5</v>
      </c>
      <c r="N89" s="19"/>
    </row>
    <row r="90" spans="1:14" x14ac:dyDescent="0.25">
      <c r="A90" s="19">
        <v>45</v>
      </c>
      <c r="B90" s="19" t="s">
        <v>50</v>
      </c>
      <c r="C90" s="19" t="s">
        <v>46</v>
      </c>
      <c r="D90" s="20" t="s">
        <v>104</v>
      </c>
      <c r="E90" s="19" t="s">
        <v>62</v>
      </c>
      <c r="F90" s="19" t="s">
        <v>187</v>
      </c>
      <c r="G90" s="21">
        <v>0</v>
      </c>
      <c r="H90" s="21">
        <v>1</v>
      </c>
      <c r="I90" s="21">
        <v>0</v>
      </c>
      <c r="J90" s="21">
        <v>0</v>
      </c>
      <c r="K90" s="21">
        <v>0</v>
      </c>
      <c r="L90" s="21">
        <v>0</v>
      </c>
      <c r="M90" s="21">
        <f t="shared" si="1"/>
        <v>1</v>
      </c>
      <c r="N90" s="19"/>
    </row>
    <row r="91" spans="1:14" x14ac:dyDescent="0.25">
      <c r="A91" s="19">
        <v>45</v>
      </c>
      <c r="B91" s="19" t="s">
        <v>50</v>
      </c>
      <c r="C91" s="19" t="s">
        <v>46</v>
      </c>
      <c r="D91" s="19" t="s">
        <v>133</v>
      </c>
      <c r="E91" s="19" t="s">
        <v>63</v>
      </c>
      <c r="F91" s="19" t="s">
        <v>187</v>
      </c>
      <c r="G91" s="21">
        <v>0</v>
      </c>
      <c r="H91" s="21">
        <v>1</v>
      </c>
      <c r="I91" s="21">
        <v>0</v>
      </c>
      <c r="J91" s="21">
        <v>0</v>
      </c>
      <c r="K91" s="21">
        <v>1</v>
      </c>
      <c r="L91" s="21">
        <v>0</v>
      </c>
      <c r="M91" s="21">
        <f t="shared" si="1"/>
        <v>2</v>
      </c>
      <c r="N91" s="19"/>
    </row>
    <row r="92" spans="1:14" x14ac:dyDescent="0.25">
      <c r="A92" s="19">
        <v>46</v>
      </c>
      <c r="B92" s="19" t="s">
        <v>51</v>
      </c>
      <c r="C92" s="19" t="s">
        <v>46</v>
      </c>
      <c r="D92" s="20" t="s">
        <v>105</v>
      </c>
      <c r="E92" s="19" t="s">
        <v>62</v>
      </c>
      <c r="F92" s="19" t="s">
        <v>187</v>
      </c>
      <c r="G92" s="21">
        <v>0</v>
      </c>
      <c r="H92" s="21">
        <v>1</v>
      </c>
      <c r="I92" s="21">
        <v>0</v>
      </c>
      <c r="J92" s="21">
        <v>0</v>
      </c>
      <c r="K92" s="21">
        <v>0</v>
      </c>
      <c r="L92" s="21">
        <v>0</v>
      </c>
      <c r="M92" s="21">
        <f t="shared" si="1"/>
        <v>1</v>
      </c>
      <c r="N92" s="19" t="s">
        <v>197</v>
      </c>
    </row>
    <row r="93" spans="1:14" x14ac:dyDescent="0.25">
      <c r="A93" s="19">
        <v>46</v>
      </c>
      <c r="B93" s="19" t="s">
        <v>51</v>
      </c>
      <c r="C93" s="19" t="s">
        <v>46</v>
      </c>
      <c r="D93" s="19" t="s">
        <v>134</v>
      </c>
      <c r="E93" s="19" t="s">
        <v>63</v>
      </c>
      <c r="F93" s="19" t="s">
        <v>187</v>
      </c>
      <c r="G93" s="21">
        <v>1</v>
      </c>
      <c r="H93" s="21">
        <v>1</v>
      </c>
      <c r="I93" s="21">
        <v>1</v>
      </c>
      <c r="J93" s="21">
        <v>1</v>
      </c>
      <c r="K93" s="21">
        <v>1</v>
      </c>
      <c r="L93" s="21">
        <v>0</v>
      </c>
      <c r="M93" s="21">
        <f t="shared" si="1"/>
        <v>5</v>
      </c>
      <c r="N93" s="19"/>
    </row>
    <row r="94" spans="1:14" x14ac:dyDescent="0.25">
      <c r="A94" s="19">
        <v>47</v>
      </c>
      <c r="B94" s="19" t="s">
        <v>52</v>
      </c>
      <c r="C94" s="19" t="s">
        <v>46</v>
      </c>
      <c r="D94" s="20" t="s">
        <v>106</v>
      </c>
      <c r="E94" s="19" t="s">
        <v>62</v>
      </c>
      <c r="F94" s="19" t="s">
        <v>187</v>
      </c>
      <c r="G94" s="21">
        <v>0</v>
      </c>
      <c r="H94" s="21">
        <v>1</v>
      </c>
      <c r="I94" s="21">
        <v>0</v>
      </c>
      <c r="J94" s="21">
        <v>0</v>
      </c>
      <c r="K94" s="21">
        <v>0</v>
      </c>
      <c r="L94" s="21">
        <v>0</v>
      </c>
      <c r="M94" s="21">
        <f t="shared" si="1"/>
        <v>1</v>
      </c>
      <c r="N94" s="19" t="s">
        <v>349</v>
      </c>
    </row>
    <row r="95" spans="1:14" x14ac:dyDescent="0.25">
      <c r="A95" s="19">
        <v>47</v>
      </c>
      <c r="B95" s="19" t="s">
        <v>52</v>
      </c>
      <c r="C95" s="19" t="s">
        <v>46</v>
      </c>
      <c r="D95" s="19" t="s">
        <v>135</v>
      </c>
      <c r="E95" s="19" t="s">
        <v>63</v>
      </c>
      <c r="F95" s="19" t="s">
        <v>187</v>
      </c>
      <c r="G95" s="21">
        <v>1</v>
      </c>
      <c r="H95" s="21">
        <v>1</v>
      </c>
      <c r="I95" s="21">
        <v>1</v>
      </c>
      <c r="J95" s="21">
        <v>1</v>
      </c>
      <c r="K95" s="21">
        <v>1</v>
      </c>
      <c r="L95" s="21">
        <v>0</v>
      </c>
      <c r="M95" s="21">
        <f t="shared" si="1"/>
        <v>5</v>
      </c>
      <c r="N95" s="19"/>
    </row>
    <row r="96" spans="1:14" x14ac:dyDescent="0.25">
      <c r="A96" s="19">
        <v>48</v>
      </c>
      <c r="B96" s="19" t="s">
        <v>53</v>
      </c>
      <c r="C96" s="19" t="s">
        <v>46</v>
      </c>
      <c r="D96" s="20" t="s">
        <v>333</v>
      </c>
      <c r="E96" s="19" t="s">
        <v>62</v>
      </c>
      <c r="F96" s="19" t="s">
        <v>59</v>
      </c>
      <c r="G96" s="21">
        <v>0</v>
      </c>
      <c r="H96" s="21">
        <v>1</v>
      </c>
      <c r="I96" s="21">
        <v>0</v>
      </c>
      <c r="J96" s="21">
        <v>0</v>
      </c>
      <c r="K96" s="21">
        <v>0</v>
      </c>
      <c r="L96" s="21">
        <v>0</v>
      </c>
      <c r="M96" s="21">
        <f t="shared" si="1"/>
        <v>1</v>
      </c>
      <c r="N96" s="19" t="s">
        <v>349</v>
      </c>
    </row>
    <row r="97" spans="1:14" x14ac:dyDescent="0.25">
      <c r="A97" s="19">
        <v>48</v>
      </c>
      <c r="B97" s="19" t="s">
        <v>53</v>
      </c>
      <c r="C97" s="19" t="s">
        <v>46</v>
      </c>
      <c r="D97" s="19" t="s">
        <v>136</v>
      </c>
      <c r="E97" s="19" t="s">
        <v>63</v>
      </c>
      <c r="F97" s="19" t="s">
        <v>59</v>
      </c>
      <c r="G97" s="21">
        <v>0</v>
      </c>
      <c r="H97" s="21">
        <v>1</v>
      </c>
      <c r="I97" s="21">
        <v>0</v>
      </c>
      <c r="J97" s="21">
        <v>0</v>
      </c>
      <c r="K97" s="21">
        <v>1</v>
      </c>
      <c r="L97" s="21">
        <v>0</v>
      </c>
      <c r="M97" s="21">
        <f t="shared" si="1"/>
        <v>2</v>
      </c>
      <c r="N97" s="19"/>
    </row>
    <row r="98" spans="1:14" x14ac:dyDescent="0.25">
      <c r="A98" s="19">
        <v>49</v>
      </c>
      <c r="B98" s="19" t="s">
        <v>54</v>
      </c>
      <c r="C98" s="19" t="s">
        <v>46</v>
      </c>
      <c r="D98" s="20" t="s">
        <v>107</v>
      </c>
      <c r="E98" s="19" t="s">
        <v>62</v>
      </c>
      <c r="F98" s="19" t="s">
        <v>187</v>
      </c>
      <c r="G98" s="21">
        <v>0</v>
      </c>
      <c r="H98" s="21">
        <v>1</v>
      </c>
      <c r="I98" s="21">
        <v>0</v>
      </c>
      <c r="J98" s="21">
        <v>0</v>
      </c>
      <c r="K98" s="21">
        <v>0</v>
      </c>
      <c r="L98" s="21">
        <v>0</v>
      </c>
      <c r="M98" s="21">
        <f t="shared" si="1"/>
        <v>1</v>
      </c>
      <c r="N98" s="19" t="s">
        <v>350</v>
      </c>
    </row>
    <row r="99" spans="1:14" x14ac:dyDescent="0.25">
      <c r="A99" s="19">
        <v>49</v>
      </c>
      <c r="B99" s="19" t="s">
        <v>54</v>
      </c>
      <c r="C99" s="19" t="s">
        <v>46</v>
      </c>
      <c r="D99" s="19" t="s">
        <v>137</v>
      </c>
      <c r="E99" s="19" t="s">
        <v>63</v>
      </c>
      <c r="F99" s="19" t="s">
        <v>187</v>
      </c>
      <c r="G99" s="21">
        <v>0</v>
      </c>
      <c r="H99" s="21">
        <v>1</v>
      </c>
      <c r="I99" s="21">
        <v>0</v>
      </c>
      <c r="J99" s="21">
        <v>0</v>
      </c>
      <c r="K99" s="21">
        <v>1</v>
      </c>
      <c r="L99" s="21">
        <v>0</v>
      </c>
      <c r="M99" s="21">
        <f t="shared" si="1"/>
        <v>2</v>
      </c>
      <c r="N99" s="19"/>
    </row>
    <row r="100" spans="1:14" x14ac:dyDescent="0.25">
      <c r="A100" s="19">
        <v>50</v>
      </c>
      <c r="B100" s="19" t="s">
        <v>55</v>
      </c>
      <c r="C100" s="19" t="s">
        <v>46</v>
      </c>
      <c r="D100" s="20" t="s">
        <v>108</v>
      </c>
      <c r="E100" s="19" t="s">
        <v>62</v>
      </c>
      <c r="F100" s="19" t="s">
        <v>187</v>
      </c>
      <c r="G100" s="21">
        <v>0</v>
      </c>
      <c r="H100" s="21">
        <v>1</v>
      </c>
      <c r="I100" s="21">
        <v>0</v>
      </c>
      <c r="J100" s="21">
        <v>0</v>
      </c>
      <c r="K100" s="21">
        <v>0</v>
      </c>
      <c r="L100" s="21">
        <v>0</v>
      </c>
      <c r="M100" s="21">
        <f t="shared" si="1"/>
        <v>1</v>
      </c>
      <c r="N100" s="19" t="s">
        <v>191</v>
      </c>
    </row>
    <row r="101" spans="1:14" x14ac:dyDescent="0.25">
      <c r="A101" s="19">
        <v>50</v>
      </c>
      <c r="B101" s="19" t="s">
        <v>55</v>
      </c>
      <c r="C101" s="19" t="s">
        <v>46</v>
      </c>
      <c r="D101" s="19" t="s">
        <v>138</v>
      </c>
      <c r="E101" s="19" t="s">
        <v>63</v>
      </c>
      <c r="F101" s="19" t="s">
        <v>187</v>
      </c>
      <c r="G101" s="21">
        <v>1</v>
      </c>
      <c r="H101" s="21">
        <v>1</v>
      </c>
      <c r="I101" s="21">
        <v>1</v>
      </c>
      <c r="J101" s="21">
        <v>1</v>
      </c>
      <c r="K101" s="21">
        <v>1</v>
      </c>
      <c r="L101" s="21">
        <v>0</v>
      </c>
      <c r="M101" s="21">
        <f t="shared" si="1"/>
        <v>5</v>
      </c>
      <c r="N101" s="19"/>
    </row>
  </sheetData>
  <autoFilter ref="A1:N101" xr:uid="{99F5120A-A910-40FF-B153-6F61E0DA0B3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9EAB-7199-4A3C-B30A-15C2CD5EEB87}">
  <dimension ref="A1:M51"/>
  <sheetViews>
    <sheetView topLeftCell="C1" workbookViewId="0">
      <pane ySplit="1" topLeftCell="A33" activePane="bottomLeft" state="frozen"/>
      <selection pane="bottomLeft" activeCell="D1" sqref="D1:K51"/>
    </sheetView>
  </sheetViews>
  <sheetFormatPr defaultRowHeight="15" x14ac:dyDescent="0.25"/>
  <cols>
    <col min="2" max="2" width="137.42578125" bestFit="1" customWidth="1"/>
    <col min="3" max="3" width="73.7109375" style="3" bestFit="1" customWidth="1"/>
    <col min="4" max="4" width="32" bestFit="1" customWidth="1"/>
    <col min="5" max="5" width="14" bestFit="1" customWidth="1"/>
    <col min="6" max="8" width="12.85546875" style="4" customWidth="1"/>
    <col min="9" max="9" width="11.5703125" style="4" customWidth="1"/>
    <col min="10" max="12" width="12.85546875" style="4" customWidth="1"/>
    <col min="13" max="13" width="59.7109375" bestFit="1" customWidth="1"/>
  </cols>
  <sheetData>
    <row r="1" spans="1:13" ht="30" x14ac:dyDescent="0.25">
      <c r="A1" s="18" t="s">
        <v>0</v>
      </c>
      <c r="B1" s="18" t="s">
        <v>158</v>
      </c>
      <c r="C1" s="2" t="s">
        <v>160</v>
      </c>
      <c r="D1" s="18" t="s">
        <v>56</v>
      </c>
      <c r="E1" s="18" t="s">
        <v>57</v>
      </c>
      <c r="F1" s="18" t="s">
        <v>339</v>
      </c>
      <c r="G1" s="18" t="s">
        <v>340</v>
      </c>
      <c r="H1" s="18" t="s">
        <v>341</v>
      </c>
      <c r="I1" s="18" t="s">
        <v>342</v>
      </c>
      <c r="J1" s="18" t="s">
        <v>343</v>
      </c>
      <c r="K1" s="18" t="s">
        <v>344</v>
      </c>
      <c r="L1" s="18" t="s">
        <v>346</v>
      </c>
      <c r="M1" s="18" t="s">
        <v>181</v>
      </c>
    </row>
    <row r="2" spans="1:13" x14ac:dyDescent="0.25">
      <c r="A2" s="23" t="s">
        <v>159</v>
      </c>
      <c r="B2" s="19" t="s">
        <v>175</v>
      </c>
      <c r="C2" s="19" t="s">
        <v>278</v>
      </c>
      <c r="D2" s="19" t="s">
        <v>63</v>
      </c>
      <c r="E2" s="19" t="s">
        <v>187</v>
      </c>
      <c r="F2" s="21">
        <v>1</v>
      </c>
      <c r="G2" s="21">
        <v>1</v>
      </c>
      <c r="H2" s="21">
        <v>1</v>
      </c>
      <c r="I2" s="21">
        <v>1</v>
      </c>
      <c r="J2" s="21">
        <v>1</v>
      </c>
      <c r="K2" s="21">
        <v>0</v>
      </c>
      <c r="L2" s="21">
        <f>SUM(F2:K2)</f>
        <v>5</v>
      </c>
      <c r="M2" s="19"/>
    </row>
    <row r="3" spans="1:13" x14ac:dyDescent="0.25">
      <c r="A3" s="23" t="s">
        <v>161</v>
      </c>
      <c r="B3" s="19" t="s">
        <v>174</v>
      </c>
      <c r="C3" s="19" t="s">
        <v>279</v>
      </c>
      <c r="D3" s="19" t="s">
        <v>63</v>
      </c>
      <c r="E3" s="19" t="s">
        <v>187</v>
      </c>
      <c r="F3" s="21">
        <v>1</v>
      </c>
      <c r="G3" s="21">
        <v>1</v>
      </c>
      <c r="H3" s="21">
        <v>1</v>
      </c>
      <c r="I3" s="21">
        <v>1</v>
      </c>
      <c r="J3" s="21">
        <v>1</v>
      </c>
      <c r="K3" s="21">
        <v>0</v>
      </c>
      <c r="L3" s="21">
        <f t="shared" ref="L3:L51" si="0">SUM(F3:K3)</f>
        <v>5</v>
      </c>
      <c r="M3" s="19"/>
    </row>
    <row r="4" spans="1:13" x14ac:dyDescent="0.25">
      <c r="A4" s="23" t="s">
        <v>162</v>
      </c>
      <c r="B4" s="19" t="s">
        <v>173</v>
      </c>
      <c r="C4" s="19" t="s">
        <v>280</v>
      </c>
      <c r="D4" s="19" t="s">
        <v>63</v>
      </c>
      <c r="E4" s="19" t="s">
        <v>187</v>
      </c>
      <c r="F4" s="21">
        <v>0</v>
      </c>
      <c r="G4" s="21">
        <v>1</v>
      </c>
      <c r="H4" s="21">
        <v>0</v>
      </c>
      <c r="I4" s="21">
        <v>0</v>
      </c>
      <c r="J4" s="21">
        <v>1</v>
      </c>
      <c r="K4" s="21">
        <v>0</v>
      </c>
      <c r="L4" s="21">
        <f t="shared" si="0"/>
        <v>2</v>
      </c>
      <c r="M4" s="19" t="s">
        <v>353</v>
      </c>
    </row>
    <row r="5" spans="1:13" x14ac:dyDescent="0.25">
      <c r="A5" s="23" t="s">
        <v>163</v>
      </c>
      <c r="B5" s="19" t="s">
        <v>172</v>
      </c>
      <c r="C5" s="19" t="s">
        <v>281</v>
      </c>
      <c r="D5" s="19" t="s">
        <v>63</v>
      </c>
      <c r="E5" s="19" t="s">
        <v>58</v>
      </c>
      <c r="F5" s="21">
        <v>0</v>
      </c>
      <c r="G5" s="21">
        <v>1</v>
      </c>
      <c r="H5" s="21">
        <v>0</v>
      </c>
      <c r="I5" s="21">
        <v>0</v>
      </c>
      <c r="J5" s="21">
        <v>1</v>
      </c>
      <c r="K5" s="21">
        <v>0</v>
      </c>
      <c r="L5" s="21">
        <f t="shared" si="0"/>
        <v>2</v>
      </c>
      <c r="M5" s="19" t="s">
        <v>354</v>
      </c>
    </row>
    <row r="6" spans="1:13" x14ac:dyDescent="0.25">
      <c r="A6" s="23" t="s">
        <v>164</v>
      </c>
      <c r="B6" s="19" t="s">
        <v>171</v>
      </c>
      <c r="C6" s="19" t="s">
        <v>283</v>
      </c>
      <c r="D6" s="19" t="s">
        <v>63</v>
      </c>
      <c r="E6" s="19" t="s">
        <v>59</v>
      </c>
      <c r="F6" s="21">
        <v>0</v>
      </c>
      <c r="G6" s="21">
        <v>1</v>
      </c>
      <c r="H6" s="21">
        <v>0</v>
      </c>
      <c r="I6" s="21">
        <v>0</v>
      </c>
      <c r="J6" s="21">
        <v>1</v>
      </c>
      <c r="K6" s="21">
        <v>0</v>
      </c>
      <c r="L6" s="21">
        <f t="shared" si="0"/>
        <v>2</v>
      </c>
      <c r="M6" s="19"/>
    </row>
    <row r="7" spans="1:13" x14ac:dyDescent="0.25">
      <c r="A7" s="23" t="s">
        <v>165</v>
      </c>
      <c r="B7" s="19" t="s">
        <v>177</v>
      </c>
      <c r="C7" s="19" t="s">
        <v>282</v>
      </c>
      <c r="D7" s="19" t="s">
        <v>63</v>
      </c>
      <c r="E7" s="19" t="s">
        <v>187</v>
      </c>
      <c r="F7" s="21">
        <v>1</v>
      </c>
      <c r="G7" s="21">
        <v>1</v>
      </c>
      <c r="H7" s="21">
        <v>1</v>
      </c>
      <c r="I7" s="21">
        <v>1</v>
      </c>
      <c r="J7" s="21">
        <v>1</v>
      </c>
      <c r="K7" s="21">
        <v>0</v>
      </c>
      <c r="L7" s="21">
        <f t="shared" si="0"/>
        <v>5</v>
      </c>
      <c r="M7" s="19"/>
    </row>
    <row r="8" spans="1:13" x14ac:dyDescent="0.25">
      <c r="A8" s="23" t="s">
        <v>166</v>
      </c>
      <c r="B8" s="19" t="s">
        <v>178</v>
      </c>
      <c r="C8" s="19" t="s">
        <v>284</v>
      </c>
      <c r="D8" s="19" t="s">
        <v>63</v>
      </c>
      <c r="E8" s="19" t="s">
        <v>59</v>
      </c>
      <c r="F8" s="21">
        <v>0</v>
      </c>
      <c r="G8" s="21">
        <v>1</v>
      </c>
      <c r="H8" s="21">
        <v>0</v>
      </c>
      <c r="I8" s="21">
        <v>0</v>
      </c>
      <c r="J8" s="21">
        <v>1</v>
      </c>
      <c r="K8" s="21">
        <v>0</v>
      </c>
      <c r="L8" s="21">
        <f t="shared" si="0"/>
        <v>2</v>
      </c>
      <c r="M8" s="19"/>
    </row>
    <row r="9" spans="1:13" x14ac:dyDescent="0.25">
      <c r="A9" s="23" t="s">
        <v>167</v>
      </c>
      <c r="B9" s="19" t="s">
        <v>170</v>
      </c>
      <c r="C9" s="19" t="s">
        <v>285</v>
      </c>
      <c r="D9" s="19" t="s">
        <v>63</v>
      </c>
      <c r="E9" s="19" t="s">
        <v>187</v>
      </c>
      <c r="F9" s="21">
        <v>0</v>
      </c>
      <c r="G9" s="21">
        <v>1</v>
      </c>
      <c r="H9" s="21">
        <v>1</v>
      </c>
      <c r="I9" s="21">
        <v>0</v>
      </c>
      <c r="J9" s="21">
        <v>1</v>
      </c>
      <c r="K9" s="21">
        <v>0</v>
      </c>
      <c r="L9" s="21">
        <f t="shared" si="0"/>
        <v>3</v>
      </c>
      <c r="M9" s="19"/>
    </row>
    <row r="10" spans="1:13" x14ac:dyDescent="0.25">
      <c r="A10" s="23" t="s">
        <v>168</v>
      </c>
      <c r="B10" s="19" t="s">
        <v>176</v>
      </c>
      <c r="C10" s="19" t="s">
        <v>286</v>
      </c>
      <c r="D10" s="19" t="s">
        <v>63</v>
      </c>
      <c r="E10" s="19" t="s">
        <v>187</v>
      </c>
      <c r="F10" s="21">
        <v>0</v>
      </c>
      <c r="G10" s="21">
        <v>1</v>
      </c>
      <c r="H10" s="21">
        <v>1</v>
      </c>
      <c r="I10" s="21">
        <v>0</v>
      </c>
      <c r="J10" s="21">
        <v>1</v>
      </c>
      <c r="K10" s="21">
        <v>0</v>
      </c>
      <c r="L10" s="21">
        <f t="shared" si="0"/>
        <v>3</v>
      </c>
      <c r="M10" s="19"/>
    </row>
    <row r="11" spans="1:13" x14ac:dyDescent="0.25">
      <c r="A11" s="23" t="s">
        <v>169</v>
      </c>
      <c r="B11" s="19" t="s">
        <v>179</v>
      </c>
      <c r="C11" s="19" t="s">
        <v>345</v>
      </c>
      <c r="D11" s="19" t="s">
        <v>63</v>
      </c>
      <c r="E11" s="19" t="s">
        <v>187</v>
      </c>
      <c r="F11" s="21">
        <v>0</v>
      </c>
      <c r="G11" s="21">
        <v>1</v>
      </c>
      <c r="H11" s="21">
        <v>0</v>
      </c>
      <c r="I11" s="21">
        <v>0</v>
      </c>
      <c r="J11" s="21">
        <v>1</v>
      </c>
      <c r="K11" s="21">
        <v>0</v>
      </c>
      <c r="L11" s="21">
        <f t="shared" si="0"/>
        <v>2</v>
      </c>
      <c r="M11" s="19"/>
    </row>
    <row r="12" spans="1:13" x14ac:dyDescent="0.25">
      <c r="A12" s="23" t="s">
        <v>198</v>
      </c>
      <c r="B12" s="19" t="s">
        <v>240</v>
      </c>
      <c r="C12" s="20" t="b">
        <v>1</v>
      </c>
      <c r="D12" s="19" t="s">
        <v>62</v>
      </c>
      <c r="E12" s="19" t="s">
        <v>58</v>
      </c>
      <c r="F12" s="21">
        <v>1</v>
      </c>
      <c r="G12" s="21">
        <v>1</v>
      </c>
      <c r="H12" s="21">
        <v>1</v>
      </c>
      <c r="I12" s="21">
        <v>1</v>
      </c>
      <c r="J12" s="21">
        <v>1</v>
      </c>
      <c r="K12" s="21">
        <v>0</v>
      </c>
      <c r="L12" s="21">
        <f t="shared" si="0"/>
        <v>5</v>
      </c>
      <c r="M12" s="19"/>
    </row>
    <row r="13" spans="1:13" x14ac:dyDescent="0.25">
      <c r="A13" s="23" t="s">
        <v>199</v>
      </c>
      <c r="B13" s="19" t="s">
        <v>239</v>
      </c>
      <c r="C13" s="20" t="b">
        <v>1</v>
      </c>
      <c r="D13" s="19" t="s">
        <v>62</v>
      </c>
      <c r="E13" s="19" t="s">
        <v>58</v>
      </c>
      <c r="F13" s="21">
        <v>1</v>
      </c>
      <c r="G13" s="21">
        <v>1</v>
      </c>
      <c r="H13" s="21">
        <v>1</v>
      </c>
      <c r="I13" s="21">
        <v>1</v>
      </c>
      <c r="J13" s="21">
        <v>1</v>
      </c>
      <c r="K13" s="21">
        <v>0</v>
      </c>
      <c r="L13" s="21">
        <f t="shared" si="0"/>
        <v>5</v>
      </c>
      <c r="M13" s="19"/>
    </row>
    <row r="14" spans="1:13" x14ac:dyDescent="0.25">
      <c r="A14" s="23" t="s">
        <v>200</v>
      </c>
      <c r="B14" s="19" t="s">
        <v>241</v>
      </c>
      <c r="C14" s="20" t="s">
        <v>308</v>
      </c>
      <c r="D14" s="19" t="s">
        <v>62</v>
      </c>
      <c r="E14" s="19" t="s">
        <v>59</v>
      </c>
      <c r="F14" s="21">
        <v>0</v>
      </c>
      <c r="G14" s="21">
        <v>1</v>
      </c>
      <c r="H14" s="21">
        <v>0</v>
      </c>
      <c r="I14" s="21">
        <v>0</v>
      </c>
      <c r="J14" s="21">
        <v>1</v>
      </c>
      <c r="K14" s="21">
        <v>0</v>
      </c>
      <c r="L14" s="21">
        <f t="shared" si="0"/>
        <v>2</v>
      </c>
      <c r="M14" s="19"/>
    </row>
    <row r="15" spans="1:13" x14ac:dyDescent="0.25">
      <c r="A15" s="23" t="s">
        <v>201</v>
      </c>
      <c r="B15" s="19" t="s">
        <v>242</v>
      </c>
      <c r="C15" s="20" t="s">
        <v>309</v>
      </c>
      <c r="D15" s="19" t="s">
        <v>62</v>
      </c>
      <c r="E15" s="19" t="s">
        <v>187</v>
      </c>
      <c r="F15" s="21">
        <v>0</v>
      </c>
      <c r="G15" s="21">
        <v>1</v>
      </c>
      <c r="H15" s="21">
        <v>0</v>
      </c>
      <c r="I15" s="21">
        <v>0</v>
      </c>
      <c r="J15" s="21">
        <v>1</v>
      </c>
      <c r="K15" s="21">
        <v>0</v>
      </c>
      <c r="L15" s="21">
        <f t="shared" si="0"/>
        <v>2</v>
      </c>
      <c r="M15" s="19"/>
    </row>
    <row r="16" spans="1:13" x14ac:dyDescent="0.25">
      <c r="A16" s="23" t="s">
        <v>202</v>
      </c>
      <c r="B16" s="19" t="s">
        <v>243</v>
      </c>
      <c r="C16" s="20" t="s">
        <v>310</v>
      </c>
      <c r="D16" s="19" t="s">
        <v>62</v>
      </c>
      <c r="E16" s="19" t="s">
        <v>187</v>
      </c>
      <c r="F16" s="21">
        <v>0</v>
      </c>
      <c r="G16" s="21">
        <v>0</v>
      </c>
      <c r="H16" s="21">
        <v>0</v>
      </c>
      <c r="I16" s="21">
        <v>0</v>
      </c>
      <c r="J16" s="21">
        <v>1</v>
      </c>
      <c r="K16" s="21">
        <v>0</v>
      </c>
      <c r="L16" s="21">
        <f t="shared" si="0"/>
        <v>1</v>
      </c>
      <c r="M16" s="19" t="s">
        <v>311</v>
      </c>
    </row>
    <row r="17" spans="1:13" x14ac:dyDescent="0.25">
      <c r="A17" s="23" t="s">
        <v>203</v>
      </c>
      <c r="B17" s="19" t="s">
        <v>244</v>
      </c>
      <c r="C17" s="20" t="s">
        <v>312</v>
      </c>
      <c r="D17" s="19" t="s">
        <v>62</v>
      </c>
      <c r="E17" s="19" t="s">
        <v>59</v>
      </c>
      <c r="F17" s="21">
        <v>0</v>
      </c>
      <c r="G17" s="21">
        <v>0</v>
      </c>
      <c r="H17" s="21">
        <v>0</v>
      </c>
      <c r="I17" s="21">
        <v>0</v>
      </c>
      <c r="J17" s="21">
        <v>1</v>
      </c>
      <c r="K17" s="21">
        <v>0</v>
      </c>
      <c r="L17" s="21">
        <f t="shared" si="0"/>
        <v>1</v>
      </c>
      <c r="M17" s="19" t="s">
        <v>315</v>
      </c>
    </row>
    <row r="18" spans="1:13" x14ac:dyDescent="0.25">
      <c r="A18" s="23" t="s">
        <v>204</v>
      </c>
      <c r="B18" s="19" t="s">
        <v>245</v>
      </c>
      <c r="C18" s="20" t="s">
        <v>313</v>
      </c>
      <c r="D18" s="19" t="s">
        <v>62</v>
      </c>
      <c r="E18" s="19" t="s">
        <v>187</v>
      </c>
      <c r="F18" s="21">
        <v>0</v>
      </c>
      <c r="G18" s="21">
        <v>0</v>
      </c>
      <c r="H18" s="21">
        <v>0</v>
      </c>
      <c r="I18" s="21">
        <v>0</v>
      </c>
      <c r="J18" s="21">
        <v>1</v>
      </c>
      <c r="K18" s="21">
        <v>0</v>
      </c>
      <c r="L18" s="21">
        <f t="shared" si="0"/>
        <v>1</v>
      </c>
      <c r="M18" s="19" t="s">
        <v>315</v>
      </c>
    </row>
    <row r="19" spans="1:13" x14ac:dyDescent="0.25">
      <c r="A19" s="23" t="s">
        <v>205</v>
      </c>
      <c r="B19" s="19" t="s">
        <v>246</v>
      </c>
      <c r="C19" s="20" t="s">
        <v>314</v>
      </c>
      <c r="D19" s="19" t="s">
        <v>62</v>
      </c>
      <c r="E19" s="19" t="s">
        <v>59</v>
      </c>
      <c r="F19" s="21">
        <v>0</v>
      </c>
      <c r="G19" s="21">
        <v>0</v>
      </c>
      <c r="H19" s="21">
        <v>0</v>
      </c>
      <c r="I19" s="21">
        <v>0</v>
      </c>
      <c r="J19" s="21">
        <v>1</v>
      </c>
      <c r="K19" s="21">
        <v>0</v>
      </c>
      <c r="L19" s="21">
        <f t="shared" si="0"/>
        <v>1</v>
      </c>
      <c r="M19" s="19" t="s">
        <v>349</v>
      </c>
    </row>
    <row r="20" spans="1:13" x14ac:dyDescent="0.25">
      <c r="A20" s="23" t="s">
        <v>206</v>
      </c>
      <c r="B20" s="19" t="s">
        <v>247</v>
      </c>
      <c r="C20" s="20" t="s">
        <v>316</v>
      </c>
      <c r="D20" s="19" t="s">
        <v>62</v>
      </c>
      <c r="E20" s="19" t="s">
        <v>187</v>
      </c>
      <c r="F20" s="21">
        <v>0</v>
      </c>
      <c r="G20" s="21">
        <v>0</v>
      </c>
      <c r="H20" s="21">
        <v>0</v>
      </c>
      <c r="I20" s="21">
        <v>0</v>
      </c>
      <c r="J20" s="21">
        <v>1</v>
      </c>
      <c r="K20" s="21">
        <v>0</v>
      </c>
      <c r="L20" s="21">
        <f t="shared" si="0"/>
        <v>1</v>
      </c>
      <c r="M20" s="19" t="s">
        <v>349</v>
      </c>
    </row>
    <row r="21" spans="1:13" x14ac:dyDescent="0.25">
      <c r="A21" s="23" t="s">
        <v>207</v>
      </c>
      <c r="B21" s="19" t="s">
        <v>248</v>
      </c>
      <c r="C21" s="20" t="s">
        <v>317</v>
      </c>
      <c r="D21" s="19" t="s">
        <v>62</v>
      </c>
      <c r="E21" s="19" t="s">
        <v>59</v>
      </c>
      <c r="F21" s="21">
        <v>0</v>
      </c>
      <c r="G21" s="21">
        <v>0</v>
      </c>
      <c r="H21" s="21">
        <v>0</v>
      </c>
      <c r="I21" s="21">
        <v>0</v>
      </c>
      <c r="J21" s="21">
        <v>1</v>
      </c>
      <c r="K21" s="21">
        <v>0</v>
      </c>
      <c r="L21" s="21">
        <f t="shared" si="0"/>
        <v>1</v>
      </c>
      <c r="M21" s="19" t="s">
        <v>349</v>
      </c>
    </row>
    <row r="22" spans="1:13" x14ac:dyDescent="0.25">
      <c r="A22" s="23" t="s">
        <v>208</v>
      </c>
      <c r="B22" s="19" t="s">
        <v>249</v>
      </c>
      <c r="C22" s="20" t="s">
        <v>318</v>
      </c>
      <c r="D22" s="19" t="s">
        <v>62</v>
      </c>
      <c r="E22" s="19" t="s">
        <v>59</v>
      </c>
      <c r="F22" s="21">
        <v>0</v>
      </c>
      <c r="G22" s="21">
        <v>0</v>
      </c>
      <c r="H22" s="21">
        <v>0</v>
      </c>
      <c r="I22" s="21">
        <v>0</v>
      </c>
      <c r="J22" s="21">
        <v>1</v>
      </c>
      <c r="K22" s="21">
        <v>0</v>
      </c>
      <c r="L22" s="21">
        <f t="shared" si="0"/>
        <v>1</v>
      </c>
      <c r="M22" s="19" t="s">
        <v>349</v>
      </c>
    </row>
    <row r="23" spans="1:13" x14ac:dyDescent="0.25">
      <c r="A23" s="23" t="s">
        <v>209</v>
      </c>
      <c r="B23" s="19" t="s">
        <v>250</v>
      </c>
      <c r="C23" s="20" t="s">
        <v>319</v>
      </c>
      <c r="D23" s="19" t="s">
        <v>62</v>
      </c>
      <c r="E23" s="19" t="s">
        <v>59</v>
      </c>
      <c r="F23" s="21">
        <v>0</v>
      </c>
      <c r="G23" s="21">
        <v>0</v>
      </c>
      <c r="H23" s="21">
        <v>0</v>
      </c>
      <c r="I23" s="21">
        <v>0</v>
      </c>
      <c r="J23" s="21">
        <v>1</v>
      </c>
      <c r="K23" s="21">
        <v>0</v>
      </c>
      <c r="L23" s="21">
        <f t="shared" si="0"/>
        <v>1</v>
      </c>
      <c r="M23" s="19"/>
    </row>
    <row r="24" spans="1:13" x14ac:dyDescent="0.25">
      <c r="A24" s="23" t="s">
        <v>210</v>
      </c>
      <c r="B24" s="19" t="s">
        <v>251</v>
      </c>
      <c r="C24" s="20" t="s">
        <v>320</v>
      </c>
      <c r="D24" s="19" t="s">
        <v>62</v>
      </c>
      <c r="E24" s="19" t="s">
        <v>58</v>
      </c>
      <c r="F24" s="21">
        <v>0</v>
      </c>
      <c r="G24" s="21">
        <v>0</v>
      </c>
      <c r="H24" s="21">
        <v>0</v>
      </c>
      <c r="I24" s="21">
        <v>0</v>
      </c>
      <c r="J24" s="21">
        <v>1</v>
      </c>
      <c r="K24" s="21">
        <v>0</v>
      </c>
      <c r="L24" s="21">
        <f t="shared" si="0"/>
        <v>1</v>
      </c>
      <c r="M24" s="19"/>
    </row>
    <row r="25" spans="1:13" x14ac:dyDescent="0.25">
      <c r="A25" s="23" t="s">
        <v>211</v>
      </c>
      <c r="B25" s="19" t="s">
        <v>252</v>
      </c>
      <c r="C25" s="20" t="s">
        <v>321</v>
      </c>
      <c r="D25" s="19" t="s">
        <v>62</v>
      </c>
      <c r="E25" s="19" t="s">
        <v>58</v>
      </c>
      <c r="F25" s="21">
        <v>0</v>
      </c>
      <c r="G25" s="21">
        <v>1</v>
      </c>
      <c r="H25" s="21">
        <v>0</v>
      </c>
      <c r="I25" s="21">
        <v>0</v>
      </c>
      <c r="J25" s="21">
        <v>1</v>
      </c>
      <c r="K25" s="21">
        <v>0</v>
      </c>
      <c r="L25" s="21">
        <f t="shared" si="0"/>
        <v>2</v>
      </c>
      <c r="M25" s="19"/>
    </row>
    <row r="26" spans="1:13" x14ac:dyDescent="0.25">
      <c r="A26" s="23" t="s">
        <v>212</v>
      </c>
      <c r="B26" s="19" t="s">
        <v>253</v>
      </c>
      <c r="C26" s="20" t="s">
        <v>322</v>
      </c>
      <c r="D26" s="19" t="s">
        <v>62</v>
      </c>
      <c r="E26" s="19" t="s">
        <v>58</v>
      </c>
      <c r="F26" s="21">
        <v>0</v>
      </c>
      <c r="G26" s="21">
        <v>1</v>
      </c>
      <c r="H26" s="21">
        <v>0</v>
      </c>
      <c r="I26" s="21">
        <v>0</v>
      </c>
      <c r="J26" s="21">
        <v>1</v>
      </c>
      <c r="K26" s="21">
        <v>0</v>
      </c>
      <c r="L26" s="21">
        <f t="shared" si="0"/>
        <v>2</v>
      </c>
      <c r="M26" s="19"/>
    </row>
    <row r="27" spans="1:13" x14ac:dyDescent="0.25">
      <c r="A27" s="23" t="s">
        <v>213</v>
      </c>
      <c r="B27" s="19" t="s">
        <v>254</v>
      </c>
      <c r="C27" s="20" t="s">
        <v>323</v>
      </c>
      <c r="D27" s="19" t="s">
        <v>62</v>
      </c>
      <c r="E27" s="19" t="s">
        <v>58</v>
      </c>
      <c r="F27" s="21">
        <v>0</v>
      </c>
      <c r="G27" s="21">
        <v>1</v>
      </c>
      <c r="H27" s="21">
        <v>0</v>
      </c>
      <c r="I27" s="21">
        <v>0</v>
      </c>
      <c r="J27" s="21">
        <v>1</v>
      </c>
      <c r="K27" s="21">
        <v>0</v>
      </c>
      <c r="L27" s="21">
        <f t="shared" si="0"/>
        <v>2</v>
      </c>
      <c r="M27" s="19"/>
    </row>
    <row r="28" spans="1:13" x14ac:dyDescent="0.25">
      <c r="A28" s="23" t="s">
        <v>214</v>
      </c>
      <c r="B28" s="19" t="s">
        <v>255</v>
      </c>
      <c r="C28" s="20" t="s">
        <v>324</v>
      </c>
      <c r="D28" s="19" t="s">
        <v>62</v>
      </c>
      <c r="E28" s="19" t="s">
        <v>58</v>
      </c>
      <c r="F28" s="21">
        <v>0</v>
      </c>
      <c r="G28" s="21">
        <v>1</v>
      </c>
      <c r="H28" s="21">
        <v>0</v>
      </c>
      <c r="I28" s="21">
        <v>0</v>
      </c>
      <c r="J28" s="21">
        <v>1</v>
      </c>
      <c r="K28" s="21">
        <v>0</v>
      </c>
      <c r="L28" s="21">
        <f t="shared" si="0"/>
        <v>2</v>
      </c>
      <c r="M28" s="19"/>
    </row>
    <row r="29" spans="1:13" x14ac:dyDescent="0.25">
      <c r="A29" s="23" t="s">
        <v>215</v>
      </c>
      <c r="B29" s="19" t="s">
        <v>256</v>
      </c>
      <c r="C29" s="20" t="s">
        <v>325</v>
      </c>
      <c r="D29" s="19" t="s">
        <v>62</v>
      </c>
      <c r="E29" s="19" t="s">
        <v>187</v>
      </c>
      <c r="F29" s="21">
        <v>0</v>
      </c>
      <c r="G29" s="21">
        <v>1</v>
      </c>
      <c r="H29" s="21">
        <v>0</v>
      </c>
      <c r="I29" s="21">
        <v>0</v>
      </c>
      <c r="J29" s="21">
        <v>1</v>
      </c>
      <c r="K29" s="21">
        <v>0</v>
      </c>
      <c r="L29" s="21">
        <f t="shared" si="0"/>
        <v>2</v>
      </c>
      <c r="M29" s="19" t="s">
        <v>326</v>
      </c>
    </row>
    <row r="30" spans="1:13" x14ac:dyDescent="0.25">
      <c r="A30" s="23" t="s">
        <v>216</v>
      </c>
      <c r="B30" s="19" t="s">
        <v>257</v>
      </c>
      <c r="C30" s="20" t="s">
        <v>327</v>
      </c>
      <c r="D30" s="19" t="s">
        <v>62</v>
      </c>
      <c r="E30" s="19" t="s">
        <v>58</v>
      </c>
      <c r="F30" s="21">
        <v>0</v>
      </c>
      <c r="G30" s="21">
        <v>0</v>
      </c>
      <c r="H30" s="21">
        <v>0</v>
      </c>
      <c r="I30" s="21">
        <v>0</v>
      </c>
      <c r="J30" s="21">
        <v>1</v>
      </c>
      <c r="K30" s="21">
        <v>0</v>
      </c>
      <c r="L30" s="21">
        <f t="shared" si="0"/>
        <v>1</v>
      </c>
      <c r="M30" s="19"/>
    </row>
    <row r="31" spans="1:13" x14ac:dyDescent="0.25">
      <c r="A31" s="23" t="s">
        <v>217</v>
      </c>
      <c r="B31" s="19" t="s">
        <v>258</v>
      </c>
      <c r="C31" s="20" t="s">
        <v>328</v>
      </c>
      <c r="D31" s="19" t="s">
        <v>62</v>
      </c>
      <c r="E31" s="19" t="s">
        <v>58</v>
      </c>
      <c r="F31" s="21">
        <v>0</v>
      </c>
      <c r="G31" s="21">
        <v>1</v>
      </c>
      <c r="H31" s="21">
        <v>0</v>
      </c>
      <c r="I31" s="21">
        <v>0</v>
      </c>
      <c r="J31" s="21">
        <v>1</v>
      </c>
      <c r="K31" s="21">
        <v>0</v>
      </c>
      <c r="L31" s="21">
        <f t="shared" si="0"/>
        <v>2</v>
      </c>
      <c r="M31" s="19"/>
    </row>
    <row r="32" spans="1:13" x14ac:dyDescent="0.25">
      <c r="A32" s="23" t="s">
        <v>218</v>
      </c>
      <c r="B32" s="22" t="s">
        <v>259</v>
      </c>
      <c r="C32" s="20" t="s">
        <v>288</v>
      </c>
      <c r="D32" s="19" t="s">
        <v>62</v>
      </c>
      <c r="E32" s="19" t="s">
        <v>187</v>
      </c>
      <c r="F32" s="21">
        <v>0</v>
      </c>
      <c r="G32" s="21">
        <v>1</v>
      </c>
      <c r="H32" s="21">
        <v>0</v>
      </c>
      <c r="I32" s="21">
        <v>0</v>
      </c>
      <c r="J32" s="21">
        <v>1</v>
      </c>
      <c r="K32" s="21">
        <v>0</v>
      </c>
      <c r="L32" s="21">
        <f t="shared" si="0"/>
        <v>2</v>
      </c>
      <c r="M32" s="19"/>
    </row>
    <row r="33" spans="1:13" x14ac:dyDescent="0.25">
      <c r="A33" s="23" t="s">
        <v>219</v>
      </c>
      <c r="B33" s="19" t="s">
        <v>260</v>
      </c>
      <c r="C33" s="20" t="s">
        <v>289</v>
      </c>
      <c r="D33" s="19" t="s">
        <v>62</v>
      </c>
      <c r="E33" s="19" t="s">
        <v>187</v>
      </c>
      <c r="F33" s="21">
        <v>0</v>
      </c>
      <c r="G33" s="21">
        <v>1</v>
      </c>
      <c r="H33" s="21">
        <v>0</v>
      </c>
      <c r="I33" s="21">
        <v>0</v>
      </c>
      <c r="J33" s="21">
        <v>1</v>
      </c>
      <c r="K33" s="21">
        <v>0</v>
      </c>
      <c r="L33" s="21">
        <f t="shared" si="0"/>
        <v>2</v>
      </c>
      <c r="M33" s="19"/>
    </row>
    <row r="34" spans="1:13" x14ac:dyDescent="0.25">
      <c r="A34" s="23" t="s">
        <v>220</v>
      </c>
      <c r="B34" s="19" t="s">
        <v>265</v>
      </c>
      <c r="C34" s="20" t="s">
        <v>290</v>
      </c>
      <c r="D34" s="19" t="s">
        <v>62</v>
      </c>
      <c r="E34" s="19" t="s">
        <v>59</v>
      </c>
      <c r="F34" s="21">
        <v>0</v>
      </c>
      <c r="G34" s="21">
        <v>1</v>
      </c>
      <c r="H34" s="21">
        <v>0</v>
      </c>
      <c r="I34" s="21">
        <v>0</v>
      </c>
      <c r="J34" s="21">
        <v>1</v>
      </c>
      <c r="K34" s="21">
        <v>0</v>
      </c>
      <c r="L34" s="21">
        <f t="shared" si="0"/>
        <v>2</v>
      </c>
      <c r="M34" s="19" t="s">
        <v>349</v>
      </c>
    </row>
    <row r="35" spans="1:13" x14ac:dyDescent="0.25">
      <c r="A35" s="23" t="s">
        <v>221</v>
      </c>
      <c r="B35" s="19" t="s">
        <v>266</v>
      </c>
      <c r="C35" s="20" t="s">
        <v>291</v>
      </c>
      <c r="D35" s="19" t="s">
        <v>62</v>
      </c>
      <c r="E35" s="19" t="s">
        <v>59</v>
      </c>
      <c r="F35" s="21">
        <v>0</v>
      </c>
      <c r="G35" s="21">
        <v>1</v>
      </c>
      <c r="H35" s="21">
        <v>0</v>
      </c>
      <c r="I35" s="21">
        <v>0</v>
      </c>
      <c r="J35" s="21">
        <v>1</v>
      </c>
      <c r="K35" s="21">
        <v>0</v>
      </c>
      <c r="L35" s="21">
        <f t="shared" si="0"/>
        <v>2</v>
      </c>
      <c r="M35" s="19"/>
    </row>
    <row r="36" spans="1:13" x14ac:dyDescent="0.25">
      <c r="A36" s="23" t="s">
        <v>222</v>
      </c>
      <c r="B36" s="19" t="s">
        <v>267</v>
      </c>
      <c r="C36" s="20" t="s">
        <v>292</v>
      </c>
      <c r="D36" s="19" t="s">
        <v>62</v>
      </c>
      <c r="E36" s="19" t="s">
        <v>59</v>
      </c>
      <c r="F36" s="21">
        <v>0</v>
      </c>
      <c r="G36" s="21">
        <v>1</v>
      </c>
      <c r="H36" s="21">
        <v>0</v>
      </c>
      <c r="I36" s="21">
        <v>0</v>
      </c>
      <c r="J36" s="21">
        <v>1</v>
      </c>
      <c r="K36" s="21">
        <v>0</v>
      </c>
      <c r="L36" s="21">
        <f t="shared" si="0"/>
        <v>2</v>
      </c>
      <c r="M36" s="19"/>
    </row>
    <row r="37" spans="1:13" x14ac:dyDescent="0.25">
      <c r="A37" s="23" t="s">
        <v>223</v>
      </c>
      <c r="B37" s="19" t="s">
        <v>39</v>
      </c>
      <c r="C37" s="20" t="s">
        <v>293</v>
      </c>
      <c r="D37" s="19" t="s">
        <v>62</v>
      </c>
      <c r="E37" s="19" t="s">
        <v>59</v>
      </c>
      <c r="F37" s="21">
        <v>0</v>
      </c>
      <c r="G37" s="21">
        <v>1</v>
      </c>
      <c r="H37" s="21">
        <v>0</v>
      </c>
      <c r="I37" s="21">
        <v>0</v>
      </c>
      <c r="J37" s="21">
        <v>1</v>
      </c>
      <c r="K37" s="21">
        <v>0</v>
      </c>
      <c r="L37" s="21">
        <f t="shared" si="0"/>
        <v>2</v>
      </c>
      <c r="M37" s="19"/>
    </row>
    <row r="38" spans="1:13" x14ac:dyDescent="0.25">
      <c r="A38" s="23" t="s">
        <v>224</v>
      </c>
      <c r="B38" s="19" t="s">
        <v>261</v>
      </c>
      <c r="C38" s="20" t="s">
        <v>294</v>
      </c>
      <c r="D38" s="19" t="s">
        <v>62</v>
      </c>
      <c r="E38" s="19" t="s">
        <v>59</v>
      </c>
      <c r="F38" s="21">
        <v>1</v>
      </c>
      <c r="G38" s="21">
        <v>1</v>
      </c>
      <c r="H38" s="21">
        <v>1</v>
      </c>
      <c r="I38" s="21">
        <v>1</v>
      </c>
      <c r="J38" s="21">
        <v>1</v>
      </c>
      <c r="K38" s="21">
        <v>0</v>
      </c>
      <c r="L38" s="21">
        <f t="shared" si="0"/>
        <v>5</v>
      </c>
      <c r="M38" s="19"/>
    </row>
    <row r="39" spans="1:13" x14ac:dyDescent="0.25">
      <c r="A39" s="23" t="s">
        <v>225</v>
      </c>
      <c r="B39" s="19" t="s">
        <v>262</v>
      </c>
      <c r="C39" s="20" t="s">
        <v>295</v>
      </c>
      <c r="D39" s="19" t="s">
        <v>62</v>
      </c>
      <c r="E39" s="19" t="s">
        <v>59</v>
      </c>
      <c r="F39" s="21">
        <v>0</v>
      </c>
      <c r="G39" s="21">
        <v>1</v>
      </c>
      <c r="H39" s="21">
        <v>0</v>
      </c>
      <c r="I39" s="21">
        <v>0</v>
      </c>
      <c r="J39" s="21">
        <v>1</v>
      </c>
      <c r="K39" s="21">
        <v>0</v>
      </c>
      <c r="L39" s="21">
        <f t="shared" si="0"/>
        <v>2</v>
      </c>
      <c r="M39" s="19"/>
    </row>
    <row r="40" spans="1:13" x14ac:dyDescent="0.25">
      <c r="A40" s="23" t="s">
        <v>226</v>
      </c>
      <c r="B40" s="19" t="s">
        <v>263</v>
      </c>
      <c r="C40" s="20" t="s">
        <v>296</v>
      </c>
      <c r="D40" s="19" t="s">
        <v>62</v>
      </c>
      <c r="E40" s="19" t="s">
        <v>187</v>
      </c>
      <c r="F40" s="21">
        <v>0</v>
      </c>
      <c r="G40" s="21">
        <v>1</v>
      </c>
      <c r="H40" s="21">
        <v>0</v>
      </c>
      <c r="I40" s="21">
        <v>0</v>
      </c>
      <c r="J40" s="21">
        <v>1</v>
      </c>
      <c r="K40" s="21">
        <v>0</v>
      </c>
      <c r="L40" s="21">
        <f t="shared" si="0"/>
        <v>2</v>
      </c>
      <c r="M40" s="19"/>
    </row>
    <row r="41" spans="1:13" x14ac:dyDescent="0.25">
      <c r="A41" s="23" t="s">
        <v>227</v>
      </c>
      <c r="B41" s="19" t="s">
        <v>264</v>
      </c>
      <c r="C41" s="20" t="s">
        <v>297</v>
      </c>
      <c r="D41" s="19" t="s">
        <v>62</v>
      </c>
      <c r="E41" s="19" t="s">
        <v>187</v>
      </c>
      <c r="F41" s="21">
        <v>0</v>
      </c>
      <c r="G41" s="21">
        <v>1</v>
      </c>
      <c r="H41" s="21">
        <v>0</v>
      </c>
      <c r="I41" s="21">
        <v>0</v>
      </c>
      <c r="J41" s="21">
        <v>1</v>
      </c>
      <c r="K41" s="21">
        <v>0</v>
      </c>
      <c r="L41" s="21">
        <f t="shared" si="0"/>
        <v>2</v>
      </c>
      <c r="M41" s="19"/>
    </row>
    <row r="42" spans="1:13" x14ac:dyDescent="0.25">
      <c r="A42" s="23" t="s">
        <v>228</v>
      </c>
      <c r="B42" s="19" t="s">
        <v>268</v>
      </c>
      <c r="C42" s="20" t="s">
        <v>298</v>
      </c>
      <c r="D42" s="19" t="s">
        <v>62</v>
      </c>
      <c r="E42" s="19" t="s">
        <v>58</v>
      </c>
      <c r="F42" s="21">
        <v>0</v>
      </c>
      <c r="G42" s="21">
        <v>1</v>
      </c>
      <c r="H42" s="21">
        <v>0</v>
      </c>
      <c r="I42" s="21">
        <v>0</v>
      </c>
      <c r="J42" s="21">
        <v>1</v>
      </c>
      <c r="K42" s="21">
        <v>0</v>
      </c>
      <c r="L42" s="21">
        <f t="shared" si="0"/>
        <v>2</v>
      </c>
      <c r="M42" s="19"/>
    </row>
    <row r="43" spans="1:13" x14ac:dyDescent="0.25">
      <c r="A43" s="23" t="s">
        <v>229</v>
      </c>
      <c r="B43" s="19" t="s">
        <v>269</v>
      </c>
      <c r="C43" s="20" t="s">
        <v>299</v>
      </c>
      <c r="D43" s="19" t="s">
        <v>62</v>
      </c>
      <c r="E43" s="19" t="s">
        <v>187</v>
      </c>
      <c r="F43" s="21">
        <v>0</v>
      </c>
      <c r="G43" s="21">
        <v>1</v>
      </c>
      <c r="H43" s="21">
        <v>0</v>
      </c>
      <c r="I43" s="21">
        <v>0</v>
      </c>
      <c r="J43" s="21">
        <v>1</v>
      </c>
      <c r="K43" s="21">
        <v>0</v>
      </c>
      <c r="L43" s="21">
        <f t="shared" si="0"/>
        <v>2</v>
      </c>
      <c r="M43" s="19"/>
    </row>
    <row r="44" spans="1:13" x14ac:dyDescent="0.25">
      <c r="A44" s="23" t="s">
        <v>230</v>
      </c>
      <c r="B44" s="19" t="s">
        <v>270</v>
      </c>
      <c r="C44" s="20" t="s">
        <v>302</v>
      </c>
      <c r="D44" s="19" t="s">
        <v>62</v>
      </c>
      <c r="E44" s="19" t="s">
        <v>187</v>
      </c>
      <c r="F44" s="21">
        <v>0</v>
      </c>
      <c r="G44" s="21">
        <v>1</v>
      </c>
      <c r="H44" s="21">
        <v>0</v>
      </c>
      <c r="I44" s="21">
        <v>0</v>
      </c>
      <c r="J44" s="21">
        <v>1</v>
      </c>
      <c r="K44" s="21">
        <v>0</v>
      </c>
      <c r="L44" s="21">
        <f t="shared" si="0"/>
        <v>2</v>
      </c>
      <c r="M44" s="19"/>
    </row>
    <row r="45" spans="1:13" x14ac:dyDescent="0.25">
      <c r="A45" s="23" t="s">
        <v>231</v>
      </c>
      <c r="B45" s="19" t="s">
        <v>271</v>
      </c>
      <c r="C45" s="20" t="s">
        <v>302</v>
      </c>
      <c r="D45" s="19" t="s">
        <v>62</v>
      </c>
      <c r="E45" s="19" t="s">
        <v>187</v>
      </c>
      <c r="F45" s="21">
        <v>0</v>
      </c>
      <c r="G45" s="21">
        <v>1</v>
      </c>
      <c r="H45" s="21">
        <v>0</v>
      </c>
      <c r="I45" s="21">
        <v>0</v>
      </c>
      <c r="J45" s="21">
        <v>1</v>
      </c>
      <c r="K45" s="21">
        <v>0</v>
      </c>
      <c r="L45" s="21">
        <f t="shared" si="0"/>
        <v>2</v>
      </c>
      <c r="M45" s="19"/>
    </row>
    <row r="46" spans="1:13" x14ac:dyDescent="0.25">
      <c r="A46" s="23" t="s">
        <v>232</v>
      </c>
      <c r="B46" s="19" t="s">
        <v>272</v>
      </c>
      <c r="C46" s="20" t="s">
        <v>300</v>
      </c>
      <c r="D46" s="19" t="s">
        <v>62</v>
      </c>
      <c r="E46" s="19" t="s">
        <v>187</v>
      </c>
      <c r="F46" s="21">
        <v>0</v>
      </c>
      <c r="G46" s="21">
        <v>1</v>
      </c>
      <c r="H46" s="21">
        <v>0</v>
      </c>
      <c r="I46" s="21">
        <v>0</v>
      </c>
      <c r="J46" s="21">
        <v>1</v>
      </c>
      <c r="K46" s="21">
        <v>0</v>
      </c>
      <c r="L46" s="21">
        <f t="shared" si="0"/>
        <v>2</v>
      </c>
      <c r="M46" s="19" t="s">
        <v>349</v>
      </c>
    </row>
    <row r="47" spans="1:13" x14ac:dyDescent="0.25">
      <c r="A47" s="23" t="s">
        <v>233</v>
      </c>
      <c r="B47" s="19" t="s">
        <v>273</v>
      </c>
      <c r="C47" s="20" t="s">
        <v>301</v>
      </c>
      <c r="D47" s="19" t="s">
        <v>62</v>
      </c>
      <c r="E47" s="19" t="s">
        <v>187</v>
      </c>
      <c r="F47" s="21">
        <v>0</v>
      </c>
      <c r="G47" s="21">
        <v>1</v>
      </c>
      <c r="H47" s="21">
        <v>0</v>
      </c>
      <c r="I47" s="21">
        <v>0</v>
      </c>
      <c r="J47" s="21">
        <v>1</v>
      </c>
      <c r="K47" s="21">
        <v>0</v>
      </c>
      <c r="L47" s="21">
        <f t="shared" si="0"/>
        <v>2</v>
      </c>
      <c r="M47" s="19" t="s">
        <v>355</v>
      </c>
    </row>
    <row r="48" spans="1:13" x14ac:dyDescent="0.25">
      <c r="A48" s="23" t="s">
        <v>234</v>
      </c>
      <c r="B48" s="19" t="s">
        <v>274</v>
      </c>
      <c r="C48" s="20" t="s">
        <v>303</v>
      </c>
      <c r="D48" s="19" t="s">
        <v>62</v>
      </c>
      <c r="E48" s="19" t="s">
        <v>187</v>
      </c>
      <c r="F48" s="21">
        <v>0</v>
      </c>
      <c r="G48" s="21">
        <v>1</v>
      </c>
      <c r="H48" s="21">
        <v>0</v>
      </c>
      <c r="I48" s="21">
        <v>0</v>
      </c>
      <c r="J48" s="21">
        <v>1</v>
      </c>
      <c r="K48" s="21">
        <v>0</v>
      </c>
      <c r="L48" s="21">
        <f t="shared" si="0"/>
        <v>2</v>
      </c>
      <c r="M48" s="19"/>
    </row>
    <row r="49" spans="1:13" x14ac:dyDescent="0.25">
      <c r="A49" s="23" t="s">
        <v>235</v>
      </c>
      <c r="B49" s="19" t="s">
        <v>275</v>
      </c>
      <c r="C49" s="20" t="s">
        <v>304</v>
      </c>
      <c r="D49" s="19" t="s">
        <v>62</v>
      </c>
      <c r="E49" s="19" t="s">
        <v>59</v>
      </c>
      <c r="F49" s="21">
        <v>0</v>
      </c>
      <c r="G49" s="21">
        <v>1</v>
      </c>
      <c r="H49" s="21">
        <v>0</v>
      </c>
      <c r="I49" s="21">
        <v>0</v>
      </c>
      <c r="J49" s="21">
        <v>1</v>
      </c>
      <c r="K49" s="21">
        <v>0</v>
      </c>
      <c r="L49" s="21">
        <f t="shared" si="0"/>
        <v>2</v>
      </c>
      <c r="M49" s="19"/>
    </row>
    <row r="50" spans="1:13" x14ac:dyDescent="0.25">
      <c r="A50" s="23" t="s">
        <v>236</v>
      </c>
      <c r="B50" s="19" t="s">
        <v>276</v>
      </c>
      <c r="C50" s="20" t="s">
        <v>305</v>
      </c>
      <c r="D50" s="19" t="s">
        <v>62</v>
      </c>
      <c r="E50" s="19" t="s">
        <v>59</v>
      </c>
      <c r="F50" s="21">
        <v>0</v>
      </c>
      <c r="G50" s="21">
        <v>1</v>
      </c>
      <c r="H50" s="21">
        <v>0</v>
      </c>
      <c r="I50" s="21">
        <v>0</v>
      </c>
      <c r="J50" s="21">
        <v>1</v>
      </c>
      <c r="K50" s="21">
        <v>0</v>
      </c>
      <c r="L50" s="21">
        <f t="shared" si="0"/>
        <v>2</v>
      </c>
      <c r="M50" s="19"/>
    </row>
    <row r="51" spans="1:13" x14ac:dyDescent="0.25">
      <c r="A51" s="23" t="s">
        <v>237</v>
      </c>
      <c r="B51" s="19" t="s">
        <v>277</v>
      </c>
      <c r="C51" s="20" t="s">
        <v>306</v>
      </c>
      <c r="D51" s="19" t="s">
        <v>62</v>
      </c>
      <c r="E51" s="19" t="s">
        <v>59</v>
      </c>
      <c r="F51" s="21">
        <v>0</v>
      </c>
      <c r="G51" s="21">
        <v>1</v>
      </c>
      <c r="H51" s="21">
        <v>0</v>
      </c>
      <c r="I51" s="21">
        <v>0</v>
      </c>
      <c r="J51" s="21">
        <v>1</v>
      </c>
      <c r="K51" s="21">
        <v>0</v>
      </c>
      <c r="L51" s="21">
        <f t="shared" si="0"/>
        <v>2</v>
      </c>
      <c r="M51" s="19"/>
    </row>
  </sheetData>
  <autoFilter ref="A1:M51" xr:uid="{7E0E9EAB-7199-4A3C-B30A-15C2CD5EEB87}"/>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8C3E-F778-40DC-BE62-BD482B382545}">
  <dimension ref="A1:G51"/>
  <sheetViews>
    <sheetView topLeftCell="D1" workbookViewId="0">
      <pane ySplit="1" topLeftCell="A2" activePane="bottomLeft" state="frozen"/>
      <selection pane="bottomLeft" activeCell="D16" sqref="D16"/>
    </sheetView>
  </sheetViews>
  <sheetFormatPr defaultRowHeight="15" x14ac:dyDescent="0.25"/>
  <cols>
    <col min="2" max="2" width="81.7109375" bestFit="1" customWidth="1"/>
    <col min="3" max="3" width="134.85546875" customWidth="1"/>
    <col min="4" max="4" width="101" customWidth="1"/>
    <col min="5" max="5" width="32" bestFit="1" customWidth="1"/>
    <col min="6" max="7" width="18.28515625" customWidth="1"/>
  </cols>
  <sheetData>
    <row r="1" spans="1:7" x14ac:dyDescent="0.25">
      <c r="A1" s="1" t="s">
        <v>0</v>
      </c>
      <c r="B1" s="1" t="s">
        <v>238</v>
      </c>
      <c r="C1" s="1" t="s">
        <v>182</v>
      </c>
      <c r="D1" s="1" t="s">
        <v>307</v>
      </c>
      <c r="E1" s="1" t="s">
        <v>56</v>
      </c>
      <c r="F1" s="1" t="s">
        <v>57</v>
      </c>
      <c r="G1" s="1" t="s">
        <v>180</v>
      </c>
    </row>
    <row r="2" spans="1:7" x14ac:dyDescent="0.25">
      <c r="A2" s="23" t="s">
        <v>159</v>
      </c>
      <c r="B2" s="19" t="s">
        <v>16</v>
      </c>
      <c r="C2" s="19" t="s">
        <v>175</v>
      </c>
      <c r="D2" s="19" t="s">
        <v>278</v>
      </c>
      <c r="E2" s="19" t="s">
        <v>63</v>
      </c>
      <c r="F2" s="19" t="s">
        <v>187</v>
      </c>
      <c r="G2" s="19">
        <v>1</v>
      </c>
    </row>
    <row r="3" spans="1:7" x14ac:dyDescent="0.25">
      <c r="A3" s="23" t="s">
        <v>161</v>
      </c>
      <c r="B3" s="19" t="s">
        <v>20</v>
      </c>
      <c r="C3" s="19" t="s">
        <v>174</v>
      </c>
      <c r="D3" s="19" t="s">
        <v>279</v>
      </c>
      <c r="E3" s="19" t="s">
        <v>63</v>
      </c>
      <c r="F3" s="19" t="s">
        <v>187</v>
      </c>
      <c r="G3" s="19">
        <v>1</v>
      </c>
    </row>
    <row r="4" spans="1:7" x14ac:dyDescent="0.25">
      <c r="A4" s="23" t="s">
        <v>162</v>
      </c>
      <c r="B4" s="19" t="s">
        <v>22</v>
      </c>
      <c r="C4" s="19" t="s">
        <v>173</v>
      </c>
      <c r="D4" s="19" t="s">
        <v>280</v>
      </c>
      <c r="E4" s="19" t="s">
        <v>63</v>
      </c>
      <c r="F4" s="19" t="s">
        <v>187</v>
      </c>
      <c r="G4" s="19">
        <v>0</v>
      </c>
    </row>
    <row r="5" spans="1:7" x14ac:dyDescent="0.25">
      <c r="A5" s="23" t="s">
        <v>163</v>
      </c>
      <c r="B5" s="19" t="s">
        <v>29</v>
      </c>
      <c r="C5" s="19" t="s">
        <v>172</v>
      </c>
      <c r="D5" s="19" t="s">
        <v>281</v>
      </c>
      <c r="E5" s="19" t="s">
        <v>63</v>
      </c>
      <c r="F5" s="19" t="s">
        <v>58</v>
      </c>
      <c r="G5" s="19">
        <v>0</v>
      </c>
    </row>
    <row r="6" spans="1:7" x14ac:dyDescent="0.25">
      <c r="A6" s="23" t="s">
        <v>164</v>
      </c>
      <c r="B6" s="19" t="s">
        <v>42</v>
      </c>
      <c r="C6" s="19" t="s">
        <v>171</v>
      </c>
      <c r="D6" s="19" t="s">
        <v>283</v>
      </c>
      <c r="E6" s="19" t="s">
        <v>63</v>
      </c>
      <c r="F6" s="19" t="s">
        <v>59</v>
      </c>
      <c r="G6" s="19">
        <v>0</v>
      </c>
    </row>
    <row r="7" spans="1:7" x14ac:dyDescent="0.25">
      <c r="A7" s="23" t="s">
        <v>165</v>
      </c>
      <c r="B7" s="19" t="s">
        <v>45</v>
      </c>
      <c r="C7" s="19" t="s">
        <v>177</v>
      </c>
      <c r="D7" s="19" t="s">
        <v>282</v>
      </c>
      <c r="E7" s="19" t="s">
        <v>63</v>
      </c>
      <c r="F7" s="19" t="s">
        <v>187</v>
      </c>
      <c r="G7" s="19">
        <v>1</v>
      </c>
    </row>
    <row r="8" spans="1:7" x14ac:dyDescent="0.25">
      <c r="A8" s="23" t="s">
        <v>166</v>
      </c>
      <c r="B8" s="19" t="s">
        <v>47</v>
      </c>
      <c r="C8" s="19" t="s">
        <v>178</v>
      </c>
      <c r="D8" s="19" t="s">
        <v>284</v>
      </c>
      <c r="E8" s="19" t="s">
        <v>63</v>
      </c>
      <c r="F8" s="19" t="s">
        <v>59</v>
      </c>
      <c r="G8" s="19">
        <v>0</v>
      </c>
    </row>
    <row r="9" spans="1:7" x14ac:dyDescent="0.25">
      <c r="A9" s="23" t="s">
        <v>167</v>
      </c>
      <c r="B9" s="19" t="s">
        <v>50</v>
      </c>
      <c r="C9" s="19" t="s">
        <v>170</v>
      </c>
      <c r="D9" s="19" t="s">
        <v>285</v>
      </c>
      <c r="E9" s="19" t="s">
        <v>63</v>
      </c>
      <c r="F9" s="19" t="s">
        <v>187</v>
      </c>
      <c r="G9" s="19">
        <v>0</v>
      </c>
    </row>
    <row r="10" spans="1:7" x14ac:dyDescent="0.25">
      <c r="A10" s="23" t="s">
        <v>168</v>
      </c>
      <c r="B10" s="19" t="s">
        <v>53</v>
      </c>
      <c r="C10" s="19" t="s">
        <v>176</v>
      </c>
      <c r="D10" s="19" t="s">
        <v>286</v>
      </c>
      <c r="E10" s="19" t="s">
        <v>63</v>
      </c>
      <c r="F10" s="19" t="s">
        <v>187</v>
      </c>
      <c r="G10" s="19">
        <v>0</v>
      </c>
    </row>
    <row r="11" spans="1:7" x14ac:dyDescent="0.25">
      <c r="A11" s="23" t="s">
        <v>169</v>
      </c>
      <c r="B11" s="19" t="s">
        <v>54</v>
      </c>
      <c r="C11" s="19" t="s">
        <v>179</v>
      </c>
      <c r="D11" s="19" t="s">
        <v>287</v>
      </c>
      <c r="E11" s="19" t="s">
        <v>63</v>
      </c>
      <c r="F11" s="19" t="s">
        <v>187</v>
      </c>
      <c r="G11" s="19">
        <v>0</v>
      </c>
    </row>
    <row r="12" spans="1:7" x14ac:dyDescent="0.25">
      <c r="A12" s="23" t="s">
        <v>198</v>
      </c>
      <c r="B12" s="19" t="s">
        <v>3</v>
      </c>
      <c r="C12" s="19" t="s">
        <v>240</v>
      </c>
      <c r="D12" s="20" t="b">
        <v>1</v>
      </c>
      <c r="E12" s="19" t="s">
        <v>62</v>
      </c>
      <c r="F12" s="19" t="s">
        <v>58</v>
      </c>
      <c r="G12" s="19">
        <v>1</v>
      </c>
    </row>
    <row r="13" spans="1:7" x14ac:dyDescent="0.25">
      <c r="A13" s="23" t="s">
        <v>199</v>
      </c>
      <c r="B13" s="19" t="s">
        <v>6</v>
      </c>
      <c r="C13" s="19" t="s">
        <v>239</v>
      </c>
      <c r="D13" s="20" t="b">
        <v>1</v>
      </c>
      <c r="E13" s="19" t="s">
        <v>62</v>
      </c>
      <c r="F13" s="19" t="s">
        <v>58</v>
      </c>
      <c r="G13" s="19">
        <v>1</v>
      </c>
    </row>
    <row r="14" spans="1:7" x14ac:dyDescent="0.25">
      <c r="A14" s="23" t="s">
        <v>200</v>
      </c>
      <c r="B14" s="19" t="s">
        <v>14</v>
      </c>
      <c r="C14" s="19" t="s">
        <v>241</v>
      </c>
      <c r="D14" s="20" t="s">
        <v>308</v>
      </c>
      <c r="E14" s="19" t="s">
        <v>62</v>
      </c>
      <c r="F14" s="19" t="s">
        <v>59</v>
      </c>
      <c r="G14" s="19">
        <v>0</v>
      </c>
    </row>
    <row r="15" spans="1:7" x14ac:dyDescent="0.25">
      <c r="A15" s="23" t="s">
        <v>201</v>
      </c>
      <c r="B15" s="19" t="s">
        <v>15</v>
      </c>
      <c r="C15" s="19" t="s">
        <v>242</v>
      </c>
      <c r="D15" s="20" t="s">
        <v>309</v>
      </c>
      <c r="E15" s="19" t="s">
        <v>62</v>
      </c>
      <c r="F15" s="19" t="s">
        <v>187</v>
      </c>
      <c r="G15" s="19">
        <v>0</v>
      </c>
    </row>
    <row r="16" spans="1:7" x14ac:dyDescent="0.25">
      <c r="A16" s="23" t="s">
        <v>202</v>
      </c>
      <c r="B16" s="19" t="s">
        <v>16</v>
      </c>
      <c r="C16" s="19" t="s">
        <v>243</v>
      </c>
      <c r="D16" s="20" t="s">
        <v>310</v>
      </c>
      <c r="E16" s="19" t="s">
        <v>62</v>
      </c>
      <c r="F16" s="19" t="s">
        <v>187</v>
      </c>
      <c r="G16" s="19">
        <v>0</v>
      </c>
    </row>
    <row r="17" spans="1:7" x14ac:dyDescent="0.25">
      <c r="A17" s="23" t="s">
        <v>203</v>
      </c>
      <c r="B17" s="19" t="s">
        <v>17</v>
      </c>
      <c r="C17" s="19" t="s">
        <v>244</v>
      </c>
      <c r="D17" s="20" t="s">
        <v>312</v>
      </c>
      <c r="E17" s="19" t="s">
        <v>62</v>
      </c>
      <c r="F17" s="19" t="s">
        <v>59</v>
      </c>
      <c r="G17" s="19">
        <v>0</v>
      </c>
    </row>
    <row r="18" spans="1:7" x14ac:dyDescent="0.25">
      <c r="A18" s="23" t="s">
        <v>204</v>
      </c>
      <c r="B18" s="19" t="s">
        <v>18</v>
      </c>
      <c r="C18" s="19" t="s">
        <v>245</v>
      </c>
      <c r="D18" s="20" t="s">
        <v>313</v>
      </c>
      <c r="E18" s="19" t="s">
        <v>62</v>
      </c>
      <c r="F18" s="19" t="s">
        <v>187</v>
      </c>
      <c r="G18" s="19">
        <v>0</v>
      </c>
    </row>
    <row r="19" spans="1:7" x14ac:dyDescent="0.25">
      <c r="A19" s="23" t="s">
        <v>205</v>
      </c>
      <c r="B19" s="19" t="s">
        <v>19</v>
      </c>
      <c r="C19" s="19" t="s">
        <v>246</v>
      </c>
      <c r="D19" s="20" t="s">
        <v>314</v>
      </c>
      <c r="E19" s="19" t="s">
        <v>62</v>
      </c>
      <c r="F19" s="19" t="s">
        <v>59</v>
      </c>
      <c r="G19" s="19">
        <v>0</v>
      </c>
    </row>
    <row r="20" spans="1:7" x14ac:dyDescent="0.25">
      <c r="A20" s="23" t="s">
        <v>206</v>
      </c>
      <c r="B20" s="19" t="s">
        <v>20</v>
      </c>
      <c r="C20" s="19" t="s">
        <v>247</v>
      </c>
      <c r="D20" s="20" t="s">
        <v>316</v>
      </c>
      <c r="E20" s="19" t="s">
        <v>62</v>
      </c>
      <c r="F20" s="19" t="s">
        <v>187</v>
      </c>
      <c r="G20" s="19">
        <v>0</v>
      </c>
    </row>
    <row r="21" spans="1:7" x14ac:dyDescent="0.25">
      <c r="A21" s="23" t="s">
        <v>207</v>
      </c>
      <c r="B21" s="19" t="s">
        <v>21</v>
      </c>
      <c r="C21" s="19" t="s">
        <v>248</v>
      </c>
      <c r="D21" s="20" t="s">
        <v>317</v>
      </c>
      <c r="E21" s="19" t="s">
        <v>62</v>
      </c>
      <c r="F21" s="19" t="s">
        <v>59</v>
      </c>
      <c r="G21" s="19">
        <v>0</v>
      </c>
    </row>
    <row r="22" spans="1:7" x14ac:dyDescent="0.25">
      <c r="A22" s="23" t="s">
        <v>208</v>
      </c>
      <c r="B22" s="19" t="s">
        <v>22</v>
      </c>
      <c r="C22" s="19" t="s">
        <v>249</v>
      </c>
      <c r="D22" s="20" t="s">
        <v>318</v>
      </c>
      <c r="E22" s="19" t="s">
        <v>62</v>
      </c>
      <c r="F22" s="19" t="s">
        <v>59</v>
      </c>
      <c r="G22" s="19">
        <v>0</v>
      </c>
    </row>
    <row r="23" spans="1:7" x14ac:dyDescent="0.25">
      <c r="A23" s="23" t="s">
        <v>209</v>
      </c>
      <c r="B23" s="19" t="s">
        <v>23</v>
      </c>
      <c r="C23" s="19" t="s">
        <v>250</v>
      </c>
      <c r="D23" s="20" t="s">
        <v>319</v>
      </c>
      <c r="E23" s="19" t="s">
        <v>62</v>
      </c>
      <c r="F23" s="19" t="s">
        <v>59</v>
      </c>
      <c r="G23" s="19">
        <v>0</v>
      </c>
    </row>
    <row r="24" spans="1:7" x14ac:dyDescent="0.25">
      <c r="A24" s="23" t="s">
        <v>210</v>
      </c>
      <c r="B24" s="19" t="s">
        <v>24</v>
      </c>
      <c r="C24" s="19" t="s">
        <v>251</v>
      </c>
      <c r="D24" s="20" t="s">
        <v>320</v>
      </c>
      <c r="E24" s="19" t="s">
        <v>62</v>
      </c>
      <c r="F24" s="19" t="s">
        <v>58</v>
      </c>
      <c r="G24" s="19">
        <v>0</v>
      </c>
    </row>
    <row r="25" spans="1:7" x14ac:dyDescent="0.25">
      <c r="A25" s="23" t="s">
        <v>211</v>
      </c>
      <c r="B25" s="19" t="s">
        <v>26</v>
      </c>
      <c r="C25" s="19" t="s">
        <v>252</v>
      </c>
      <c r="D25" s="20" t="s">
        <v>321</v>
      </c>
      <c r="E25" s="19" t="s">
        <v>62</v>
      </c>
      <c r="F25" s="19" t="s">
        <v>58</v>
      </c>
      <c r="G25" s="19">
        <v>0</v>
      </c>
    </row>
    <row r="26" spans="1:7" x14ac:dyDescent="0.25">
      <c r="A26" s="23" t="s">
        <v>212</v>
      </c>
      <c r="B26" s="19" t="s">
        <v>27</v>
      </c>
      <c r="C26" s="19" t="s">
        <v>253</v>
      </c>
      <c r="D26" s="20" t="s">
        <v>322</v>
      </c>
      <c r="E26" s="19" t="s">
        <v>62</v>
      </c>
      <c r="F26" s="19" t="s">
        <v>58</v>
      </c>
      <c r="G26" s="19">
        <v>0</v>
      </c>
    </row>
    <row r="27" spans="1:7" x14ac:dyDescent="0.25">
      <c r="A27" s="23" t="s">
        <v>213</v>
      </c>
      <c r="B27" s="19" t="s">
        <v>28</v>
      </c>
      <c r="C27" s="19" t="s">
        <v>254</v>
      </c>
      <c r="D27" s="20" t="s">
        <v>323</v>
      </c>
      <c r="E27" s="19" t="s">
        <v>62</v>
      </c>
      <c r="F27" s="19" t="s">
        <v>58</v>
      </c>
      <c r="G27" s="19">
        <v>0</v>
      </c>
    </row>
    <row r="28" spans="1:7" x14ac:dyDescent="0.25">
      <c r="A28" s="23" t="s">
        <v>214</v>
      </c>
      <c r="B28" s="19" t="s">
        <v>29</v>
      </c>
      <c r="C28" s="19" t="s">
        <v>255</v>
      </c>
      <c r="D28" s="20" t="s">
        <v>324</v>
      </c>
      <c r="E28" s="19" t="s">
        <v>62</v>
      </c>
      <c r="F28" s="19" t="s">
        <v>58</v>
      </c>
      <c r="G28" s="19">
        <v>0</v>
      </c>
    </row>
    <row r="29" spans="1:7" x14ac:dyDescent="0.25">
      <c r="A29" s="23" t="s">
        <v>215</v>
      </c>
      <c r="B29" s="19" t="s">
        <v>30</v>
      </c>
      <c r="C29" s="19" t="s">
        <v>256</v>
      </c>
      <c r="D29" s="20" t="s">
        <v>325</v>
      </c>
      <c r="E29" s="19" t="s">
        <v>62</v>
      </c>
      <c r="F29" s="19" t="s">
        <v>187</v>
      </c>
      <c r="G29" s="19">
        <v>0</v>
      </c>
    </row>
    <row r="30" spans="1:7" x14ac:dyDescent="0.25">
      <c r="A30" s="23" t="s">
        <v>216</v>
      </c>
      <c r="B30" s="19" t="s">
        <v>31</v>
      </c>
      <c r="C30" s="19" t="s">
        <v>257</v>
      </c>
      <c r="D30" s="20" t="s">
        <v>327</v>
      </c>
      <c r="E30" s="19" t="s">
        <v>62</v>
      </c>
      <c r="F30" s="19" t="s">
        <v>58</v>
      </c>
      <c r="G30" s="19">
        <v>0</v>
      </c>
    </row>
    <row r="31" spans="1:7" x14ac:dyDescent="0.25">
      <c r="A31" s="23" t="s">
        <v>217</v>
      </c>
      <c r="B31" s="19" t="s">
        <v>32</v>
      </c>
      <c r="C31" s="19" t="s">
        <v>258</v>
      </c>
      <c r="D31" s="20" t="s">
        <v>328</v>
      </c>
      <c r="E31" s="19" t="s">
        <v>62</v>
      </c>
      <c r="F31" s="19" t="s">
        <v>58</v>
      </c>
      <c r="G31" s="19">
        <v>0</v>
      </c>
    </row>
    <row r="32" spans="1:7" x14ac:dyDescent="0.25">
      <c r="A32" s="23" t="s">
        <v>218</v>
      </c>
      <c r="B32" s="19" t="s">
        <v>33</v>
      </c>
      <c r="C32" s="19" t="s">
        <v>259</v>
      </c>
      <c r="D32" s="19" t="s">
        <v>288</v>
      </c>
      <c r="E32" s="19" t="s">
        <v>62</v>
      </c>
      <c r="F32" s="19" t="s">
        <v>187</v>
      </c>
      <c r="G32" s="19">
        <v>0</v>
      </c>
    </row>
    <row r="33" spans="1:7" x14ac:dyDescent="0.25">
      <c r="A33" s="23" t="s">
        <v>219</v>
      </c>
      <c r="B33" s="19" t="s">
        <v>34</v>
      </c>
      <c r="C33" s="19" t="s">
        <v>260</v>
      </c>
      <c r="D33" s="19" t="s">
        <v>289</v>
      </c>
      <c r="E33" s="19" t="s">
        <v>62</v>
      </c>
      <c r="F33" s="19" t="s">
        <v>187</v>
      </c>
      <c r="G33" s="19">
        <v>0</v>
      </c>
    </row>
    <row r="34" spans="1:7" x14ac:dyDescent="0.25">
      <c r="A34" s="23" t="s">
        <v>220</v>
      </c>
      <c r="B34" s="19" t="s">
        <v>35</v>
      </c>
      <c r="C34" s="19" t="s">
        <v>265</v>
      </c>
      <c r="D34" s="19" t="s">
        <v>290</v>
      </c>
      <c r="E34" s="19" t="s">
        <v>62</v>
      </c>
      <c r="F34" s="19" t="s">
        <v>59</v>
      </c>
      <c r="G34" s="19">
        <v>0</v>
      </c>
    </row>
    <row r="35" spans="1:7" x14ac:dyDescent="0.25">
      <c r="A35" s="23" t="s">
        <v>221</v>
      </c>
      <c r="B35" s="19" t="s">
        <v>37</v>
      </c>
      <c r="C35" s="19" t="s">
        <v>266</v>
      </c>
      <c r="D35" s="19" t="s">
        <v>291</v>
      </c>
      <c r="E35" s="19" t="s">
        <v>62</v>
      </c>
      <c r="F35" s="19" t="s">
        <v>59</v>
      </c>
      <c r="G35" s="19">
        <v>0</v>
      </c>
    </row>
    <row r="36" spans="1:7" x14ac:dyDescent="0.25">
      <c r="A36" s="23" t="s">
        <v>222</v>
      </c>
      <c r="B36" s="19" t="s">
        <v>38</v>
      </c>
      <c r="C36" s="19" t="s">
        <v>267</v>
      </c>
      <c r="D36" s="19" t="s">
        <v>292</v>
      </c>
      <c r="E36" s="19" t="s">
        <v>62</v>
      </c>
      <c r="F36" s="19" t="s">
        <v>59</v>
      </c>
      <c r="G36" s="19">
        <v>0</v>
      </c>
    </row>
    <row r="37" spans="1:7" x14ac:dyDescent="0.25">
      <c r="A37" s="23" t="s">
        <v>223</v>
      </c>
      <c r="B37" s="19" t="s">
        <v>39</v>
      </c>
      <c r="C37" s="19" t="s">
        <v>39</v>
      </c>
      <c r="D37" s="19" t="s">
        <v>293</v>
      </c>
      <c r="E37" s="19" t="s">
        <v>62</v>
      </c>
      <c r="F37" s="19" t="s">
        <v>59</v>
      </c>
      <c r="G37" s="19">
        <v>0</v>
      </c>
    </row>
    <row r="38" spans="1:7" x14ac:dyDescent="0.25">
      <c r="A38" s="23" t="s">
        <v>224</v>
      </c>
      <c r="B38" s="19" t="s">
        <v>40</v>
      </c>
      <c r="C38" s="19" t="s">
        <v>261</v>
      </c>
      <c r="D38" s="19" t="s">
        <v>294</v>
      </c>
      <c r="E38" s="19" t="s">
        <v>62</v>
      </c>
      <c r="F38" s="19" t="s">
        <v>59</v>
      </c>
      <c r="G38" s="19">
        <v>1</v>
      </c>
    </row>
    <row r="39" spans="1:7" x14ac:dyDescent="0.25">
      <c r="A39" s="23" t="s">
        <v>225</v>
      </c>
      <c r="B39" s="19" t="s">
        <v>41</v>
      </c>
      <c r="C39" s="19" t="s">
        <v>262</v>
      </c>
      <c r="D39" s="19" t="s">
        <v>295</v>
      </c>
      <c r="E39" s="19" t="s">
        <v>62</v>
      </c>
      <c r="F39" s="19" t="s">
        <v>59</v>
      </c>
      <c r="G39" s="19">
        <v>0</v>
      </c>
    </row>
    <row r="40" spans="1:7" x14ac:dyDescent="0.25">
      <c r="A40" s="23" t="s">
        <v>226</v>
      </c>
      <c r="B40" s="19" t="s">
        <v>42</v>
      </c>
      <c r="C40" s="19" t="s">
        <v>263</v>
      </c>
      <c r="D40" s="19" t="s">
        <v>296</v>
      </c>
      <c r="E40" s="19" t="s">
        <v>62</v>
      </c>
      <c r="F40" s="19" t="s">
        <v>187</v>
      </c>
      <c r="G40" s="19">
        <v>0</v>
      </c>
    </row>
    <row r="41" spans="1:7" x14ac:dyDescent="0.25">
      <c r="A41" s="23" t="s">
        <v>227</v>
      </c>
      <c r="B41" s="19" t="s">
        <v>43</v>
      </c>
      <c r="C41" s="19" t="s">
        <v>264</v>
      </c>
      <c r="D41" s="19" t="s">
        <v>297</v>
      </c>
      <c r="E41" s="19" t="s">
        <v>62</v>
      </c>
      <c r="F41" s="19" t="s">
        <v>187</v>
      </c>
      <c r="G41" s="19">
        <v>0</v>
      </c>
    </row>
    <row r="42" spans="1:7" x14ac:dyDescent="0.25">
      <c r="A42" s="23" t="s">
        <v>228</v>
      </c>
      <c r="B42" s="19" t="s">
        <v>44</v>
      </c>
      <c r="C42" s="19" t="s">
        <v>268</v>
      </c>
      <c r="D42" s="19" t="s">
        <v>298</v>
      </c>
      <c r="E42" s="19" t="s">
        <v>62</v>
      </c>
      <c r="F42" s="19" t="s">
        <v>58</v>
      </c>
      <c r="G42" s="19">
        <v>0</v>
      </c>
    </row>
    <row r="43" spans="1:7" x14ac:dyDescent="0.25">
      <c r="A43" s="23" t="s">
        <v>229</v>
      </c>
      <c r="B43" s="19" t="s">
        <v>47</v>
      </c>
      <c r="C43" s="19" t="s">
        <v>269</v>
      </c>
      <c r="D43" s="19" t="s">
        <v>299</v>
      </c>
      <c r="E43" s="19" t="s">
        <v>62</v>
      </c>
      <c r="F43" s="19" t="s">
        <v>187</v>
      </c>
      <c r="G43" s="19">
        <v>0</v>
      </c>
    </row>
    <row r="44" spans="1:7" x14ac:dyDescent="0.25">
      <c r="A44" s="23" t="s">
        <v>230</v>
      </c>
      <c r="B44" s="19" t="s">
        <v>48</v>
      </c>
      <c r="C44" s="19" t="s">
        <v>270</v>
      </c>
      <c r="D44" s="19" t="s">
        <v>302</v>
      </c>
      <c r="E44" s="19" t="s">
        <v>62</v>
      </c>
      <c r="F44" s="19" t="s">
        <v>187</v>
      </c>
      <c r="G44" s="19">
        <v>0</v>
      </c>
    </row>
    <row r="45" spans="1:7" x14ac:dyDescent="0.25">
      <c r="A45" s="23" t="s">
        <v>231</v>
      </c>
      <c r="B45" s="19" t="s">
        <v>49</v>
      </c>
      <c r="C45" s="19" t="s">
        <v>271</v>
      </c>
      <c r="D45" s="19" t="s">
        <v>302</v>
      </c>
      <c r="E45" s="19" t="s">
        <v>62</v>
      </c>
      <c r="F45" s="19" t="s">
        <v>187</v>
      </c>
      <c r="G45" s="19">
        <v>0</v>
      </c>
    </row>
    <row r="46" spans="1:7" x14ac:dyDescent="0.25">
      <c r="A46" s="23" t="s">
        <v>232</v>
      </c>
      <c r="B46" s="19" t="s">
        <v>50</v>
      </c>
      <c r="C46" s="19" t="s">
        <v>272</v>
      </c>
      <c r="D46" s="19" t="s">
        <v>300</v>
      </c>
      <c r="E46" s="19" t="s">
        <v>62</v>
      </c>
      <c r="F46" s="19" t="s">
        <v>187</v>
      </c>
      <c r="G46" s="19">
        <v>0</v>
      </c>
    </row>
    <row r="47" spans="1:7" x14ac:dyDescent="0.25">
      <c r="A47" s="23" t="s">
        <v>233</v>
      </c>
      <c r="B47" s="19" t="s">
        <v>51</v>
      </c>
      <c r="C47" s="19" t="s">
        <v>273</v>
      </c>
      <c r="D47" s="19" t="s">
        <v>301</v>
      </c>
      <c r="E47" s="19" t="s">
        <v>62</v>
      </c>
      <c r="F47" s="19" t="s">
        <v>187</v>
      </c>
      <c r="G47" s="19">
        <v>0</v>
      </c>
    </row>
    <row r="48" spans="1:7" x14ac:dyDescent="0.25">
      <c r="A48" s="23" t="s">
        <v>234</v>
      </c>
      <c r="B48" s="19" t="s">
        <v>52</v>
      </c>
      <c r="C48" s="19" t="s">
        <v>274</v>
      </c>
      <c r="D48" s="19" t="s">
        <v>303</v>
      </c>
      <c r="E48" s="19" t="s">
        <v>62</v>
      </c>
      <c r="F48" s="19" t="s">
        <v>187</v>
      </c>
      <c r="G48" s="19">
        <v>0</v>
      </c>
    </row>
    <row r="49" spans="1:7" x14ac:dyDescent="0.25">
      <c r="A49" s="23" t="s">
        <v>235</v>
      </c>
      <c r="B49" s="19" t="s">
        <v>53</v>
      </c>
      <c r="C49" s="19" t="s">
        <v>275</v>
      </c>
      <c r="D49" s="19" t="s">
        <v>304</v>
      </c>
      <c r="E49" s="19" t="s">
        <v>62</v>
      </c>
      <c r="F49" s="19" t="s">
        <v>59</v>
      </c>
      <c r="G49" s="19">
        <v>0</v>
      </c>
    </row>
    <row r="50" spans="1:7" x14ac:dyDescent="0.25">
      <c r="A50" s="23" t="s">
        <v>236</v>
      </c>
      <c r="B50" s="19" t="s">
        <v>54</v>
      </c>
      <c r="C50" s="19" t="s">
        <v>276</v>
      </c>
      <c r="D50" s="19" t="s">
        <v>305</v>
      </c>
      <c r="E50" s="19" t="s">
        <v>62</v>
      </c>
      <c r="F50" s="19" t="s">
        <v>59</v>
      </c>
      <c r="G50" s="19">
        <v>0</v>
      </c>
    </row>
    <row r="51" spans="1:7" x14ac:dyDescent="0.25">
      <c r="A51" s="23" t="s">
        <v>237</v>
      </c>
      <c r="B51" s="19" t="s">
        <v>55</v>
      </c>
      <c r="C51" s="19" t="s">
        <v>277</v>
      </c>
      <c r="D51" s="19" t="s">
        <v>306</v>
      </c>
      <c r="E51" s="19" t="s">
        <v>62</v>
      </c>
      <c r="F51" s="19" t="s">
        <v>59</v>
      </c>
      <c r="G51" s="19">
        <v>0</v>
      </c>
    </row>
  </sheetData>
  <autoFilter ref="A1:G1" xr:uid="{CCB68C3E-F778-40DC-BE62-BD482B382545}"/>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Results</vt:lpstr>
      <vt:lpstr>DataSet_Before_Tuning_round 1</vt:lpstr>
      <vt:lpstr>DataSet_After_Tuning_round 1</vt:lpstr>
      <vt:lpstr>Before Vs After Tuning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Ipeleng Rakgotla</dc:creator>
  <cp:lastModifiedBy>I RAKGOTLA</cp:lastModifiedBy>
  <dcterms:created xsi:type="dcterms:W3CDTF">2025-07-21T16:43:21Z</dcterms:created>
  <dcterms:modified xsi:type="dcterms:W3CDTF">2025-07-27T21:25:41Z</dcterms:modified>
</cp:coreProperties>
</file>